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85635c5cde64a43/Desktop/Engcor Engineering Consultants CC/Projects/Sefene Access Road/Documents and Reports/"/>
    </mc:Choice>
  </mc:AlternateContent>
  <xr:revisionPtr revIDLastSave="209" documentId="8_{384AE7FD-908B-4C39-BD1F-6FF3CE51C598}" xr6:coauthVersionLast="47" xr6:coauthVersionMax="47" xr10:uidLastSave="{4F496A5E-2710-4C4F-9572-691CDC588370}"/>
  <bookViews>
    <workbookView xWindow="-110" yWindow="-110" windowWidth="19420" windowHeight="10300" tabRatio="787" xr2:uid="{CDCA23F7-20F7-431D-832C-045BC4676CE4}"/>
  </bookViews>
  <sheets>
    <sheet name="C1.2" sheetId="66" r:id="rId1"/>
    <sheet name="C1.3" sheetId="67" r:id="rId2"/>
    <sheet name="C1.4" sheetId="68" r:id="rId3"/>
    <sheet name="C1.5" sheetId="69" r:id="rId4"/>
    <sheet name="C1.6" sheetId="70" r:id="rId5"/>
    <sheet name="C1.7" sheetId="71" r:id="rId6"/>
    <sheet name="C2.1" sheetId="72" r:id="rId7"/>
    <sheet name="C2.2" sheetId="73" state="hidden" r:id="rId8"/>
    <sheet name="C2.3" sheetId="74" state="hidden" r:id="rId9"/>
    <sheet name="C2.4" sheetId="75" state="hidden" r:id="rId10"/>
    <sheet name="C3.1" sheetId="76" r:id="rId11"/>
    <sheet name="C3.2" sheetId="77" r:id="rId12"/>
    <sheet name="C3.3" sheetId="78" r:id="rId13"/>
    <sheet name="C4.1" sheetId="79" state="hidden" r:id="rId14"/>
    <sheet name="C4.2" sheetId="80" state="hidden" r:id="rId15"/>
    <sheet name="C4.3" sheetId="81" state="hidden" r:id="rId16"/>
    <sheet name="C4.4" sheetId="82" r:id="rId17"/>
    <sheet name="C4.5" sheetId="83" state="hidden" r:id="rId18"/>
    <sheet name="C5.1" sheetId="84" r:id="rId19"/>
    <sheet name="C5.2" sheetId="85" r:id="rId20"/>
    <sheet name="C5.3" sheetId="86" r:id="rId21"/>
    <sheet name="C5.4" sheetId="87" r:id="rId22"/>
    <sheet name="C5.5" sheetId="88" state="hidden" r:id="rId23"/>
    <sheet name="C6.1" sheetId="89" state="hidden" r:id="rId24"/>
    <sheet name="C6.2" sheetId="90" r:id="rId25"/>
    <sheet name="C7.1" sheetId="91" state="hidden" r:id="rId26"/>
    <sheet name="C7.2" sheetId="92" state="hidden" r:id="rId27"/>
    <sheet name="C7.3" sheetId="93" state="hidden" r:id="rId28"/>
    <sheet name="C7.4" sheetId="95" state="hidden" r:id="rId29"/>
    <sheet name="C7.5" sheetId="94" state="hidden" r:id="rId30"/>
    <sheet name="C7.6" sheetId="96" state="hidden" r:id="rId31"/>
    <sheet name="C8.1" sheetId="97" r:id="rId32"/>
    <sheet name="C8.2" sheetId="98" state="hidden" r:id="rId33"/>
    <sheet name="C8.3" sheetId="99" state="hidden" r:id="rId34"/>
    <sheet name="C8.4" sheetId="100" state="hidden" r:id="rId35"/>
    <sheet name="C8.5" sheetId="101" state="hidden" r:id="rId36"/>
    <sheet name="C8.6" sheetId="102" state="hidden" r:id="rId37"/>
    <sheet name="C8.7" sheetId="103" state="hidden" r:id="rId38"/>
    <sheet name="C8.8" sheetId="104" state="hidden" r:id="rId39"/>
    <sheet name="C8.9" sheetId="105" state="hidden" r:id="rId40"/>
    <sheet name="C9.1" sheetId="106" r:id="rId41"/>
    <sheet name="C10.1" sheetId="107" state="hidden" r:id="rId42"/>
    <sheet name="C11.1" sheetId="108" state="hidden" r:id="rId43"/>
    <sheet name="C11.2" sheetId="110" r:id="rId44"/>
    <sheet name="C11.3" sheetId="111" state="hidden" r:id="rId45"/>
    <sheet name="C11.4" sheetId="112" r:id="rId46"/>
    <sheet name="C11.5" sheetId="113" state="hidden" r:id="rId47"/>
    <sheet name="C11.6" sheetId="114" r:id="rId48"/>
    <sheet name="C11.7" sheetId="115" r:id="rId49"/>
    <sheet name="C11.8" sheetId="116" state="hidden" r:id="rId50"/>
    <sheet name="C11.9" sheetId="117" r:id="rId51"/>
    <sheet name="C12.1" sheetId="118" state="hidden" r:id="rId52"/>
    <sheet name="C12.2" sheetId="119" state="hidden" r:id="rId53"/>
    <sheet name="C12.3" sheetId="120" state="hidden" r:id="rId54"/>
    <sheet name="C12.4" sheetId="121" state="hidden" r:id="rId55"/>
    <sheet name="C12.5" sheetId="123" state="hidden" r:id="rId56"/>
    <sheet name="C12.6" sheetId="124" state="hidden" r:id="rId57"/>
    <sheet name="C12.7" sheetId="125" state="hidden" r:id="rId58"/>
    <sheet name="C12.8" sheetId="126" state="hidden" r:id="rId59"/>
    <sheet name="C12.9" sheetId="127" state="hidden" r:id="rId60"/>
    <sheet name="C12.10" sheetId="128" state="hidden" r:id="rId61"/>
    <sheet name="C12.11" sheetId="129" state="hidden" r:id="rId62"/>
    <sheet name="C12.12" sheetId="130" state="hidden" r:id="rId63"/>
    <sheet name="C13.1" sheetId="131" state="hidden" r:id="rId64"/>
    <sheet name="C13.2" sheetId="132" state="hidden" r:id="rId65"/>
    <sheet name="C13.3" sheetId="133" state="hidden" r:id="rId66"/>
    <sheet name="C13.4" sheetId="134" state="hidden" r:id="rId67"/>
    <sheet name="C13.5" sheetId="135" state="hidden" r:id="rId68"/>
    <sheet name="C13.6" sheetId="136" state="hidden" r:id="rId69"/>
    <sheet name="C13.7" sheetId="137" state="hidden" r:id="rId70"/>
    <sheet name="C13.8" sheetId="138" state="hidden" r:id="rId71"/>
    <sheet name="C13.9" sheetId="139" state="hidden" r:id="rId72"/>
    <sheet name="C13.10" sheetId="140" state="hidden" r:id="rId73"/>
    <sheet name="C13.11" sheetId="141" state="hidden" r:id="rId74"/>
    <sheet name="C13.12" sheetId="142" state="hidden" r:id="rId75"/>
    <sheet name="C13.13" sheetId="143" state="hidden" r:id="rId76"/>
    <sheet name="C13.14" sheetId="144" state="hidden" r:id="rId77"/>
    <sheet name="C14.1" sheetId="145" state="hidden" r:id="rId78"/>
    <sheet name="C14.2" sheetId="146" state="hidden" r:id="rId79"/>
    <sheet name="C14.3" sheetId="148" state="hidden" r:id="rId80"/>
    <sheet name="C14.4" sheetId="147" state="hidden" r:id="rId81"/>
    <sheet name="C14.5" sheetId="149" state="hidden" r:id="rId82"/>
    <sheet name="C14.6" sheetId="150" state="hidden" r:id="rId83"/>
    <sheet name="C14.7" sheetId="151" state="hidden" r:id="rId84"/>
    <sheet name="C14.8" sheetId="152" state="hidden" r:id="rId85"/>
    <sheet name="C14.9" sheetId="154" state="hidden" r:id="rId86"/>
    <sheet name="C14.10" sheetId="153" state="hidden" r:id="rId87"/>
    <sheet name="C14.11" sheetId="156" state="hidden" r:id="rId88"/>
    <sheet name="C20.1" sheetId="155" r:id="rId89"/>
    <sheet name="Summary of Pricing" sheetId="64" r:id="rId90"/>
  </sheets>
  <definedNames>
    <definedName name="_Hlk13737046" localSheetId="60">'C12.10'!#REF!</definedName>
    <definedName name="_Hlk13737046" localSheetId="61">'C12.11'!#REF!</definedName>
    <definedName name="_Hlk13737046" localSheetId="62">'C12.12'!#REF!</definedName>
    <definedName name="_Hlk13737046" localSheetId="52">'C12.2'!$C$23</definedName>
    <definedName name="_Hlk13737046" localSheetId="53">'C12.3'!#REF!</definedName>
    <definedName name="_Hlk13737046" localSheetId="54">'C12.4'!#REF!</definedName>
    <definedName name="_Hlk13737046" localSheetId="55">'C12.5'!#REF!</definedName>
    <definedName name="_Hlk13737046" localSheetId="56">'C12.6'!#REF!</definedName>
    <definedName name="_Hlk13737046" localSheetId="57">'C12.7'!#REF!</definedName>
    <definedName name="_Hlk13737046" localSheetId="58">'C12.8'!#REF!</definedName>
    <definedName name="_Hlk13737046" localSheetId="59">'C12.9'!#REF!</definedName>
    <definedName name="_Hlk13737046" localSheetId="63">'C13.1'!#REF!</definedName>
    <definedName name="_Hlk13737046" localSheetId="72">'C13.10'!#REF!</definedName>
    <definedName name="_Hlk13737046" localSheetId="73">'C13.11'!#REF!</definedName>
    <definedName name="_Hlk13737046" localSheetId="74">'C13.12'!#REF!</definedName>
    <definedName name="_Hlk13737046" localSheetId="75">'C13.13'!#REF!</definedName>
    <definedName name="_Hlk13737046" localSheetId="76">'C13.14'!#REF!</definedName>
    <definedName name="_Hlk13737046" localSheetId="64">'C13.2'!#REF!</definedName>
    <definedName name="_Hlk13737046" localSheetId="65">'C13.3'!#REF!</definedName>
    <definedName name="_Hlk13737046" localSheetId="66">'C13.4'!#REF!</definedName>
    <definedName name="_Hlk13737046" localSheetId="67">'C13.5'!#REF!</definedName>
    <definedName name="_Hlk13737046" localSheetId="68">'C13.6'!#REF!</definedName>
    <definedName name="_Hlk13737046" localSheetId="69">'C13.7'!#REF!</definedName>
    <definedName name="_Hlk13737046" localSheetId="70">'C13.8'!#REF!</definedName>
    <definedName name="_Hlk13737046" localSheetId="71">'C13.9'!#REF!</definedName>
    <definedName name="_Hlk13737046" localSheetId="77">'C14.1'!#REF!</definedName>
    <definedName name="_Hlk13737046" localSheetId="86">'C14.10'!#REF!</definedName>
    <definedName name="_Hlk13737046" localSheetId="87">'C14.11'!#REF!</definedName>
    <definedName name="_Hlk13737046" localSheetId="78">'C14.2'!#REF!</definedName>
    <definedName name="_Hlk13737046" localSheetId="79">'C14.3'!#REF!</definedName>
    <definedName name="_Hlk13737046" localSheetId="80">'C14.4'!#REF!</definedName>
    <definedName name="_Hlk13737046" localSheetId="81">'C14.5'!#REF!</definedName>
    <definedName name="_Hlk13737046" localSheetId="82">'C14.6'!#REF!</definedName>
    <definedName name="_Hlk13737046" localSheetId="83">'C14.7'!#REF!</definedName>
    <definedName name="_Hlk13737046" localSheetId="84">'C14.8'!#REF!</definedName>
    <definedName name="_Hlk13737046" localSheetId="85">'C14.9'!#REF!</definedName>
    <definedName name="_Hlk13737046" localSheetId="88">'C20.1'!#REF!</definedName>
    <definedName name="_Hlk13737072" localSheetId="60">'C12.10'!#REF!</definedName>
    <definedName name="_Hlk13737072" localSheetId="61">'C12.11'!#REF!</definedName>
    <definedName name="_Hlk13737072" localSheetId="62">'C12.12'!#REF!</definedName>
    <definedName name="_Hlk13737072" localSheetId="52">'C12.2'!$C$24</definedName>
    <definedName name="_Hlk13737072" localSheetId="53">'C12.3'!#REF!</definedName>
    <definedName name="_Hlk13737072" localSheetId="54">'C12.4'!#REF!</definedName>
    <definedName name="_Hlk13737072" localSheetId="55">'C12.5'!#REF!</definedName>
    <definedName name="_Hlk13737072" localSheetId="56">'C12.6'!#REF!</definedName>
    <definedName name="_Hlk13737072" localSheetId="57">'C12.7'!#REF!</definedName>
    <definedName name="_Hlk13737072" localSheetId="58">'C12.8'!#REF!</definedName>
    <definedName name="_Hlk13737072" localSheetId="59">'C12.9'!#REF!</definedName>
    <definedName name="_Hlk13737072" localSheetId="63">'C13.1'!#REF!</definedName>
    <definedName name="_Hlk13737072" localSheetId="72">'C13.10'!#REF!</definedName>
    <definedName name="_Hlk13737072" localSheetId="73">'C13.11'!#REF!</definedName>
    <definedName name="_Hlk13737072" localSheetId="74">'C13.12'!#REF!</definedName>
    <definedName name="_Hlk13737072" localSheetId="75">'C13.13'!#REF!</definedName>
    <definedName name="_Hlk13737072" localSheetId="76">'C13.14'!#REF!</definedName>
    <definedName name="_Hlk13737072" localSheetId="64">'C13.2'!#REF!</definedName>
    <definedName name="_Hlk13737072" localSheetId="65">'C13.3'!#REF!</definedName>
    <definedName name="_Hlk13737072" localSheetId="66">'C13.4'!#REF!</definedName>
    <definedName name="_Hlk13737072" localSheetId="67">'C13.5'!#REF!</definedName>
    <definedName name="_Hlk13737072" localSheetId="68">'C13.6'!#REF!</definedName>
    <definedName name="_Hlk13737072" localSheetId="69">'C13.7'!#REF!</definedName>
    <definedName name="_Hlk13737072" localSheetId="70">'C13.8'!#REF!</definedName>
    <definedName name="_Hlk13737072" localSheetId="71">'C13.9'!#REF!</definedName>
    <definedName name="_Hlk13737072" localSheetId="77">'C14.1'!#REF!</definedName>
    <definedName name="_Hlk13737072" localSheetId="86">'C14.10'!#REF!</definedName>
    <definedName name="_Hlk13737072" localSheetId="87">'C14.11'!#REF!</definedName>
    <definedName name="_Hlk13737072" localSheetId="78">'C14.2'!#REF!</definedName>
    <definedName name="_Hlk13737072" localSheetId="79">'C14.3'!#REF!</definedName>
    <definedName name="_Hlk13737072" localSheetId="80">'C14.4'!#REF!</definedName>
    <definedName name="_Hlk13737072" localSheetId="81">'C14.5'!#REF!</definedName>
    <definedName name="_Hlk13737072" localSheetId="82">'C14.6'!#REF!</definedName>
    <definedName name="_Hlk13737072" localSheetId="83">'C14.7'!#REF!</definedName>
    <definedName name="_Hlk13737072" localSheetId="84">'C14.8'!#REF!</definedName>
    <definedName name="_Hlk13737072" localSheetId="85">'C14.9'!#REF!</definedName>
    <definedName name="_Hlk13737072" localSheetId="88">'C20.1'!#REF!</definedName>
    <definedName name="_Ref461368450" localSheetId="2">'C1.4'!$C$10</definedName>
    <definedName name="_Ref461368450" localSheetId="3">'C1.5'!#REF!</definedName>
    <definedName name="_Ref461368450" localSheetId="4">'C1.6'!$C$10</definedName>
    <definedName name="_Ref461368450" localSheetId="5">'C1.7'!$D$10</definedName>
    <definedName name="_Ref461368450" localSheetId="41">'C10.1'!#REF!</definedName>
    <definedName name="_Ref461368450" localSheetId="42">'C11.1'!#REF!</definedName>
    <definedName name="_Ref461368450" localSheetId="43">'C11.2'!#REF!</definedName>
    <definedName name="_Ref461368450" localSheetId="44">'C11.3'!#REF!</definedName>
    <definedName name="_Ref461368450" localSheetId="45">'C11.4'!#REF!</definedName>
    <definedName name="_Ref461368450" localSheetId="46">'C11.5'!#REF!</definedName>
    <definedName name="_Ref461368450" localSheetId="47">'C11.6'!#REF!</definedName>
    <definedName name="_Ref461368450" localSheetId="48">'C11.7'!#REF!</definedName>
    <definedName name="_Ref461368450" localSheetId="49">'C11.8'!#REF!</definedName>
    <definedName name="_Ref461368450" localSheetId="50">'C11.9'!#REF!</definedName>
    <definedName name="_Ref461368450" localSheetId="51">'C12.1'!#REF!</definedName>
    <definedName name="_Ref461368450" localSheetId="60">'C12.10'!#REF!</definedName>
    <definedName name="_Ref461368450" localSheetId="61">'C12.11'!#REF!</definedName>
    <definedName name="_Ref461368450" localSheetId="62">'C12.12'!#REF!</definedName>
    <definedName name="_Ref461368450" localSheetId="52">'C12.2'!#REF!</definedName>
    <definedName name="_Ref461368450" localSheetId="53">'C12.3'!#REF!</definedName>
    <definedName name="_Ref461368450" localSheetId="54">'C12.4'!#REF!</definedName>
    <definedName name="_Ref461368450" localSheetId="55">'C12.5'!#REF!</definedName>
    <definedName name="_Ref461368450" localSheetId="56">'C12.6'!#REF!</definedName>
    <definedName name="_Ref461368450" localSheetId="57">'C12.7'!#REF!</definedName>
    <definedName name="_Ref461368450" localSheetId="58">'C12.8'!#REF!</definedName>
    <definedName name="_Ref461368450" localSheetId="59">'C12.9'!#REF!</definedName>
    <definedName name="_Ref461368450" localSheetId="63">'C13.1'!#REF!</definedName>
    <definedName name="_Ref461368450" localSheetId="72">'C13.10'!#REF!</definedName>
    <definedName name="_Ref461368450" localSheetId="73">'C13.11'!#REF!</definedName>
    <definedName name="_Ref461368450" localSheetId="74">'C13.12'!#REF!</definedName>
    <definedName name="_Ref461368450" localSheetId="75">'C13.13'!#REF!</definedName>
    <definedName name="_Ref461368450" localSheetId="76">'C13.14'!#REF!</definedName>
    <definedName name="_Ref461368450" localSheetId="64">'C13.2'!#REF!</definedName>
    <definedName name="_Ref461368450" localSheetId="65">'C13.3'!#REF!</definedName>
    <definedName name="_Ref461368450" localSheetId="66">'C13.4'!#REF!</definedName>
    <definedName name="_Ref461368450" localSheetId="67">'C13.5'!#REF!</definedName>
    <definedName name="_Ref461368450" localSheetId="68">'C13.6'!#REF!</definedName>
    <definedName name="_Ref461368450" localSheetId="69">'C13.7'!#REF!</definedName>
    <definedName name="_Ref461368450" localSheetId="70">'C13.8'!#REF!</definedName>
    <definedName name="_Ref461368450" localSheetId="71">'C13.9'!#REF!</definedName>
    <definedName name="_Ref461368450" localSheetId="77">'C14.1'!#REF!</definedName>
    <definedName name="_Ref461368450" localSheetId="86">'C14.10'!#REF!</definedName>
    <definedName name="_Ref461368450" localSheetId="87">'C14.11'!#REF!</definedName>
    <definedName name="_Ref461368450" localSheetId="78">'C14.2'!#REF!</definedName>
    <definedName name="_Ref461368450" localSheetId="79">'C14.3'!#REF!</definedName>
    <definedName name="_Ref461368450" localSheetId="80">'C14.4'!#REF!</definedName>
    <definedName name="_Ref461368450" localSheetId="81">'C14.5'!#REF!</definedName>
    <definedName name="_Ref461368450" localSheetId="82">'C14.6'!#REF!</definedName>
    <definedName name="_Ref461368450" localSheetId="83">'C14.7'!#REF!</definedName>
    <definedName name="_Ref461368450" localSheetId="84">'C14.8'!#REF!</definedName>
    <definedName name="_Ref461368450" localSheetId="85">'C14.9'!#REF!</definedName>
    <definedName name="_Ref461368450" localSheetId="6">'C2.1'!#REF!</definedName>
    <definedName name="_Ref461368450" localSheetId="7">'C2.2'!$D$6</definedName>
    <definedName name="_Ref461368450" localSheetId="8">'C2.3'!$D$6</definedName>
    <definedName name="_Ref461368450" localSheetId="9">'C2.4'!$D$6</definedName>
    <definedName name="_Ref461368450" localSheetId="88">'C20.1'!#REF!</definedName>
    <definedName name="_Ref461368450" localSheetId="10">'C3.1'!$D$10</definedName>
    <definedName name="_Ref461368450" localSheetId="11">'C3.2'!$D$10</definedName>
    <definedName name="_Ref461368450" localSheetId="12">'C3.3'!#REF!</definedName>
    <definedName name="_Ref461368450" localSheetId="13">'C4.1'!#REF!</definedName>
    <definedName name="_Ref461368450" localSheetId="14">'C4.2'!#REF!</definedName>
    <definedName name="_Ref461368450" localSheetId="15">'C4.3'!#REF!</definedName>
    <definedName name="_Ref461368450" localSheetId="16">'C4.4'!#REF!</definedName>
    <definedName name="_Ref461368450" localSheetId="17">'C4.5'!#REF!</definedName>
    <definedName name="_Ref461368450" localSheetId="18">'C5.1'!#REF!</definedName>
    <definedName name="_Ref461368450" localSheetId="19">'C5.2'!#REF!</definedName>
    <definedName name="_Ref461368450" localSheetId="20">'C5.3'!#REF!</definedName>
    <definedName name="_Ref461368450" localSheetId="21">'C5.4'!#REF!</definedName>
    <definedName name="_Ref461368450" localSheetId="22">'C5.5'!#REF!</definedName>
    <definedName name="_Ref461368450" localSheetId="23">'C6.1'!#REF!</definedName>
    <definedName name="_Ref461368450" localSheetId="24">'C6.2'!#REF!</definedName>
    <definedName name="_Ref461368450" localSheetId="25">'C7.1'!#REF!</definedName>
    <definedName name="_Ref461368450" localSheetId="26">'C7.2'!#REF!</definedName>
    <definedName name="_Ref461368450" localSheetId="27">'C7.3'!#REF!</definedName>
    <definedName name="_Ref461368450" localSheetId="28">'C7.4'!#REF!</definedName>
    <definedName name="_Ref461368450" localSheetId="29">'C7.5'!#REF!</definedName>
    <definedName name="_Ref461368450" localSheetId="30">'C7.6'!#REF!</definedName>
    <definedName name="_Ref461368450" localSheetId="31">'C8.1'!#REF!</definedName>
    <definedName name="_Ref461368450" localSheetId="32">'C8.2'!#REF!</definedName>
    <definedName name="_Ref461368450" localSheetId="33">'C8.3'!#REF!</definedName>
    <definedName name="_Ref461368450" localSheetId="34">'C8.4'!#REF!</definedName>
    <definedName name="_Ref461368450" localSheetId="35">'C8.5'!#REF!</definedName>
    <definedName name="_Ref461368450" localSheetId="36">'C8.6'!#REF!</definedName>
    <definedName name="_Ref461368450" localSheetId="37">'C8.7'!#REF!</definedName>
    <definedName name="_Ref461368450" localSheetId="38">'C8.8'!#REF!</definedName>
    <definedName name="_Ref461368450" localSheetId="39">'C8.9'!#REF!</definedName>
    <definedName name="_Ref461368450" localSheetId="40">'C9.1'!#REF!</definedName>
    <definedName name="_Ref461372205" localSheetId="2">'C1.4'!#REF!</definedName>
    <definedName name="_Ref461372205" localSheetId="3">'C1.5'!#REF!</definedName>
    <definedName name="_Ref461372205" localSheetId="4">'C1.6'!#REF!</definedName>
    <definedName name="_Ref461372205" localSheetId="5">'C1.7'!#REF!</definedName>
    <definedName name="_Ref461372205" localSheetId="41">'C10.1'!#REF!</definedName>
    <definedName name="_Ref461372205" localSheetId="42">'C11.1'!#REF!</definedName>
    <definedName name="_Ref461372205" localSheetId="43">'C11.2'!#REF!</definedName>
    <definedName name="_Ref461372205" localSheetId="44">'C11.3'!#REF!</definedName>
    <definedName name="_Ref461372205" localSheetId="45">'C11.4'!#REF!</definedName>
    <definedName name="_Ref461372205" localSheetId="46">'C11.5'!#REF!</definedName>
    <definedName name="_Ref461372205" localSheetId="47">'C11.6'!#REF!</definedName>
    <definedName name="_Ref461372205" localSheetId="48">'C11.7'!#REF!</definedName>
    <definedName name="_Ref461372205" localSheetId="49">'C11.8'!#REF!</definedName>
    <definedName name="_Ref461372205" localSheetId="50">'C11.9'!#REF!</definedName>
    <definedName name="_Ref461372205" localSheetId="51">'C12.1'!#REF!</definedName>
    <definedName name="_Ref461372205" localSheetId="60">'C12.10'!#REF!</definedName>
    <definedName name="_Ref461372205" localSheetId="61">'C12.11'!#REF!</definedName>
    <definedName name="_Ref461372205" localSheetId="62">'C12.12'!#REF!</definedName>
    <definedName name="_Ref461372205" localSheetId="52">'C12.2'!#REF!</definedName>
    <definedName name="_Ref461372205" localSheetId="53">'C12.3'!#REF!</definedName>
    <definedName name="_Ref461372205" localSheetId="54">'C12.4'!#REF!</definedName>
    <definedName name="_Ref461372205" localSheetId="55">'C12.5'!#REF!</definedName>
    <definedName name="_Ref461372205" localSheetId="56">'C12.6'!#REF!</definedName>
    <definedName name="_Ref461372205" localSheetId="57">'C12.7'!#REF!</definedName>
    <definedName name="_Ref461372205" localSheetId="58">'C12.8'!#REF!</definedName>
    <definedName name="_Ref461372205" localSheetId="59">'C12.9'!#REF!</definedName>
    <definedName name="_Ref461372205" localSheetId="63">'C13.1'!#REF!</definedName>
    <definedName name="_Ref461372205" localSheetId="72">'C13.10'!#REF!</definedName>
    <definedName name="_Ref461372205" localSheetId="73">'C13.11'!#REF!</definedName>
    <definedName name="_Ref461372205" localSheetId="74">'C13.12'!#REF!</definedName>
    <definedName name="_Ref461372205" localSheetId="75">'C13.13'!#REF!</definedName>
    <definedName name="_Ref461372205" localSheetId="76">'C13.14'!#REF!</definedName>
    <definedName name="_Ref461372205" localSheetId="64">'C13.2'!#REF!</definedName>
    <definedName name="_Ref461372205" localSheetId="65">'C13.3'!#REF!</definedName>
    <definedName name="_Ref461372205" localSheetId="66">'C13.4'!#REF!</definedName>
    <definedName name="_Ref461372205" localSheetId="67">'C13.5'!#REF!</definedName>
    <definedName name="_Ref461372205" localSheetId="68">'C13.6'!#REF!</definedName>
    <definedName name="_Ref461372205" localSheetId="69">'C13.7'!#REF!</definedName>
    <definedName name="_Ref461372205" localSheetId="70">'C13.8'!#REF!</definedName>
    <definedName name="_Ref461372205" localSheetId="71">'C13.9'!#REF!</definedName>
    <definedName name="_Ref461372205" localSheetId="77">'C14.1'!#REF!</definedName>
    <definedName name="_Ref461372205" localSheetId="86">'C14.10'!#REF!</definedName>
    <definedName name="_Ref461372205" localSheetId="87">'C14.11'!#REF!</definedName>
    <definedName name="_Ref461372205" localSheetId="78">'C14.2'!#REF!</definedName>
    <definedName name="_Ref461372205" localSheetId="79">'C14.3'!#REF!</definedName>
    <definedName name="_Ref461372205" localSheetId="80">'C14.4'!#REF!</definedName>
    <definedName name="_Ref461372205" localSheetId="81">'C14.5'!#REF!</definedName>
    <definedName name="_Ref461372205" localSheetId="82">'C14.6'!#REF!</definedName>
    <definedName name="_Ref461372205" localSheetId="83">'C14.7'!#REF!</definedName>
    <definedName name="_Ref461372205" localSheetId="84">'C14.8'!#REF!</definedName>
    <definedName name="_Ref461372205" localSheetId="85">'C14.9'!#REF!</definedName>
    <definedName name="_Ref461372205" localSheetId="6">'C2.1'!#REF!</definedName>
    <definedName name="_Ref461372205" localSheetId="7">'C2.2'!#REF!</definedName>
    <definedName name="_Ref461372205" localSheetId="8">'C2.3'!#REF!</definedName>
    <definedName name="_Ref461372205" localSheetId="9">'C2.4'!#REF!</definedName>
    <definedName name="_Ref461372205" localSheetId="88">'C20.1'!#REF!</definedName>
    <definedName name="_Ref461372205" localSheetId="10">'C3.1'!#REF!</definedName>
    <definedName name="_Ref461372205" localSheetId="11">'C3.2'!#REF!</definedName>
    <definedName name="_Ref461372205" localSheetId="12">'C3.3'!#REF!</definedName>
    <definedName name="_Ref461372205" localSheetId="13">'C4.1'!#REF!</definedName>
    <definedName name="_Ref461372205" localSheetId="14">'C4.2'!#REF!</definedName>
    <definedName name="_Ref461372205" localSheetId="15">'C4.3'!#REF!</definedName>
    <definedName name="_Ref461372205" localSheetId="16">'C4.4'!#REF!</definedName>
    <definedName name="_Ref461372205" localSheetId="17">'C4.5'!#REF!</definedName>
    <definedName name="_Ref461372205" localSheetId="18">'C5.1'!#REF!</definedName>
    <definedName name="_Ref461372205" localSheetId="19">'C5.2'!#REF!</definedName>
    <definedName name="_Ref461372205" localSheetId="20">'C5.3'!#REF!</definedName>
    <definedName name="_Ref461372205" localSheetId="21">'C5.4'!#REF!</definedName>
    <definedName name="_Ref461372205" localSheetId="22">'C5.5'!#REF!</definedName>
    <definedName name="_Ref461372205" localSheetId="23">'C6.1'!#REF!</definedName>
    <definedName name="_Ref461372205" localSheetId="24">'C6.2'!#REF!</definedName>
    <definedName name="_Ref461372205" localSheetId="25">'C7.1'!#REF!</definedName>
    <definedName name="_Ref461372205" localSheetId="26">'C7.2'!#REF!</definedName>
    <definedName name="_Ref461372205" localSheetId="27">'C7.3'!#REF!</definedName>
    <definedName name="_Ref461372205" localSheetId="28">'C7.4'!#REF!</definedName>
    <definedName name="_Ref461372205" localSheetId="29">'C7.5'!#REF!</definedName>
    <definedName name="_Ref461372205" localSheetId="30">'C7.6'!#REF!</definedName>
    <definedName name="_Ref461372205" localSheetId="31">'C8.1'!#REF!</definedName>
    <definedName name="_Ref461372205" localSheetId="32">'C8.2'!#REF!</definedName>
    <definedName name="_Ref461372205" localSheetId="33">'C8.3'!#REF!</definedName>
    <definedName name="_Ref461372205" localSheetId="34">'C8.4'!#REF!</definedName>
    <definedName name="_Ref461372205" localSheetId="35">'C8.5'!#REF!</definedName>
    <definedName name="_Ref461372205" localSheetId="36">'C8.6'!#REF!</definedName>
    <definedName name="_Ref461372205" localSheetId="37">'C8.7'!#REF!</definedName>
    <definedName name="_Ref461372205" localSheetId="38">'C8.8'!#REF!</definedName>
    <definedName name="_Ref461372205" localSheetId="39">'C8.9'!#REF!</definedName>
    <definedName name="_Ref461372205" localSheetId="40">'C9.1'!#REF!</definedName>
    <definedName name="_Ref461373091" localSheetId="2">'C1.4'!$C$30</definedName>
    <definedName name="_Ref461373091" localSheetId="3">'C1.5'!#REF!</definedName>
    <definedName name="_Ref461373091" localSheetId="4">'C1.6'!#REF!</definedName>
    <definedName name="_Ref461373091" localSheetId="5">'C1.7'!#REF!</definedName>
    <definedName name="_Ref461373091" localSheetId="41">'C10.1'!#REF!</definedName>
    <definedName name="_Ref461373091" localSheetId="42">'C11.1'!#REF!</definedName>
    <definedName name="_Ref461373091" localSheetId="43">'C11.2'!#REF!</definedName>
    <definedName name="_Ref461373091" localSheetId="44">'C11.3'!#REF!</definedName>
    <definedName name="_Ref461373091" localSheetId="45">'C11.4'!#REF!</definedName>
    <definedName name="_Ref461373091" localSheetId="46">'C11.5'!#REF!</definedName>
    <definedName name="_Ref461373091" localSheetId="47">'C11.6'!#REF!</definedName>
    <definedName name="_Ref461373091" localSheetId="48">'C11.7'!#REF!</definedName>
    <definedName name="_Ref461373091" localSheetId="49">'C11.8'!#REF!</definedName>
    <definedName name="_Ref461373091" localSheetId="50">'C11.9'!#REF!</definedName>
    <definedName name="_Ref461373091" localSheetId="51">'C12.1'!#REF!</definedName>
    <definedName name="_Ref461373091" localSheetId="60">'C12.10'!#REF!</definedName>
    <definedName name="_Ref461373091" localSheetId="61">'C12.11'!#REF!</definedName>
    <definedName name="_Ref461373091" localSheetId="62">'C12.12'!#REF!</definedName>
    <definedName name="_Ref461373091" localSheetId="52">'C12.2'!#REF!</definedName>
    <definedName name="_Ref461373091" localSheetId="53">'C12.3'!#REF!</definedName>
    <definedName name="_Ref461373091" localSheetId="54">'C12.4'!#REF!</definedName>
    <definedName name="_Ref461373091" localSheetId="55">'C12.5'!#REF!</definedName>
    <definedName name="_Ref461373091" localSheetId="56">'C12.6'!#REF!</definedName>
    <definedName name="_Ref461373091" localSheetId="57">'C12.7'!#REF!</definedName>
    <definedName name="_Ref461373091" localSheetId="58">'C12.8'!#REF!</definedName>
    <definedName name="_Ref461373091" localSheetId="59">'C12.9'!#REF!</definedName>
    <definedName name="_Ref461373091" localSheetId="63">'C13.1'!#REF!</definedName>
    <definedName name="_Ref461373091" localSheetId="72">'C13.10'!#REF!</definedName>
    <definedName name="_Ref461373091" localSheetId="73">'C13.11'!#REF!</definedName>
    <definedName name="_Ref461373091" localSheetId="74">'C13.12'!#REF!</definedName>
    <definedName name="_Ref461373091" localSheetId="75">'C13.13'!#REF!</definedName>
    <definedName name="_Ref461373091" localSheetId="76">'C13.14'!#REF!</definedName>
    <definedName name="_Ref461373091" localSheetId="64">'C13.2'!#REF!</definedName>
    <definedName name="_Ref461373091" localSheetId="65">'C13.3'!#REF!</definedName>
    <definedName name="_Ref461373091" localSheetId="66">'C13.4'!#REF!</definedName>
    <definedName name="_Ref461373091" localSheetId="67">'C13.5'!#REF!</definedName>
    <definedName name="_Ref461373091" localSheetId="68">'C13.6'!#REF!</definedName>
    <definedName name="_Ref461373091" localSheetId="69">'C13.7'!#REF!</definedName>
    <definedName name="_Ref461373091" localSheetId="70">'C13.8'!#REF!</definedName>
    <definedName name="_Ref461373091" localSheetId="71">'C13.9'!#REF!</definedName>
    <definedName name="_Ref461373091" localSheetId="77">'C14.1'!#REF!</definedName>
    <definedName name="_Ref461373091" localSheetId="86">'C14.10'!#REF!</definedName>
    <definedName name="_Ref461373091" localSheetId="87">'C14.11'!#REF!</definedName>
    <definedName name="_Ref461373091" localSheetId="78">'C14.2'!#REF!</definedName>
    <definedName name="_Ref461373091" localSheetId="79">'C14.3'!#REF!</definedName>
    <definedName name="_Ref461373091" localSheetId="80">'C14.4'!#REF!</definedName>
    <definedName name="_Ref461373091" localSheetId="81">'C14.5'!#REF!</definedName>
    <definedName name="_Ref461373091" localSheetId="82">'C14.6'!#REF!</definedName>
    <definedName name="_Ref461373091" localSheetId="83">'C14.7'!#REF!</definedName>
    <definedName name="_Ref461373091" localSheetId="84">'C14.8'!#REF!</definedName>
    <definedName name="_Ref461373091" localSheetId="85">'C14.9'!#REF!</definedName>
    <definedName name="_Ref461373091" localSheetId="6">'C2.1'!#REF!</definedName>
    <definedName name="_Ref461373091" localSheetId="7">'C2.2'!#REF!</definedName>
    <definedName name="_Ref461373091" localSheetId="8">'C2.3'!#REF!</definedName>
    <definedName name="_Ref461373091" localSheetId="9">'C2.4'!#REF!</definedName>
    <definedName name="_Ref461373091" localSheetId="88">'C20.1'!#REF!</definedName>
    <definedName name="_Ref461373091" localSheetId="10">'C3.1'!#REF!</definedName>
    <definedName name="_Ref461373091" localSheetId="11">'C3.2'!#REF!</definedName>
    <definedName name="_Ref461373091" localSheetId="12">'C3.3'!#REF!</definedName>
    <definedName name="_Ref461373091" localSheetId="13">'C4.1'!#REF!</definedName>
    <definedName name="_Ref461373091" localSheetId="14">'C4.2'!#REF!</definedName>
    <definedName name="_Ref461373091" localSheetId="15">'C4.3'!#REF!</definedName>
    <definedName name="_Ref461373091" localSheetId="16">'C4.4'!#REF!</definedName>
    <definedName name="_Ref461373091" localSheetId="17">'C4.5'!#REF!</definedName>
    <definedName name="_Ref461373091" localSheetId="18">'C5.1'!#REF!</definedName>
    <definedName name="_Ref461373091" localSheetId="19">'C5.2'!#REF!</definedName>
    <definedName name="_Ref461373091" localSheetId="20">'C5.3'!#REF!</definedName>
    <definedName name="_Ref461373091" localSheetId="21">'C5.4'!#REF!</definedName>
    <definedName name="_Ref461373091" localSheetId="22">'C5.5'!#REF!</definedName>
    <definedName name="_Ref461373091" localSheetId="23">'C6.1'!#REF!</definedName>
    <definedName name="_Ref461373091" localSheetId="24">'C6.2'!#REF!</definedName>
    <definedName name="_Ref461373091" localSheetId="25">'C7.1'!#REF!</definedName>
    <definedName name="_Ref461373091" localSheetId="26">'C7.2'!#REF!</definedName>
    <definedName name="_Ref461373091" localSheetId="27">'C7.3'!#REF!</definedName>
    <definedName name="_Ref461373091" localSheetId="28">'C7.4'!#REF!</definedName>
    <definedName name="_Ref461373091" localSheetId="29">'C7.5'!#REF!</definedName>
    <definedName name="_Ref461373091" localSheetId="30">'C7.6'!#REF!</definedName>
    <definedName name="_Ref461373091" localSheetId="31">'C8.1'!#REF!</definedName>
    <definedName name="_Ref461373091" localSheetId="32">'C8.2'!#REF!</definedName>
    <definedName name="_Ref461373091" localSheetId="33">'C8.3'!#REF!</definedName>
    <definedName name="_Ref461373091" localSheetId="34">'C8.4'!#REF!</definedName>
    <definedName name="_Ref461373091" localSheetId="35">'C8.5'!#REF!</definedName>
    <definedName name="_Ref461373091" localSheetId="36">'C8.6'!#REF!</definedName>
    <definedName name="_Ref461373091" localSheetId="37">'C8.7'!#REF!</definedName>
    <definedName name="_Ref461373091" localSheetId="38">'C8.8'!#REF!</definedName>
    <definedName name="_Ref461373091" localSheetId="39">'C8.9'!#REF!</definedName>
    <definedName name="_Ref461373091" localSheetId="40">'C9.1'!#REF!</definedName>
    <definedName name="_Ref461373122" localSheetId="2">'C1.4'!#REF!</definedName>
    <definedName name="_Ref461373122" localSheetId="3">'C1.5'!#REF!</definedName>
    <definedName name="_Ref461373122" localSheetId="4">'C1.6'!#REF!</definedName>
    <definedName name="_Ref461373122" localSheetId="5">'C1.7'!#REF!</definedName>
    <definedName name="_Ref461373122" localSheetId="41">'C10.1'!#REF!</definedName>
    <definedName name="_Ref461373122" localSheetId="42">'C11.1'!#REF!</definedName>
    <definedName name="_Ref461373122" localSheetId="43">'C11.2'!#REF!</definedName>
    <definedName name="_Ref461373122" localSheetId="44">'C11.3'!#REF!</definedName>
    <definedName name="_Ref461373122" localSheetId="45">'C11.4'!#REF!</definedName>
    <definedName name="_Ref461373122" localSheetId="46">'C11.5'!#REF!</definedName>
    <definedName name="_Ref461373122" localSheetId="47">'C11.6'!#REF!</definedName>
    <definedName name="_Ref461373122" localSheetId="48">'C11.7'!#REF!</definedName>
    <definedName name="_Ref461373122" localSheetId="49">'C11.8'!#REF!</definedName>
    <definedName name="_Ref461373122" localSheetId="50">'C11.9'!#REF!</definedName>
    <definedName name="_Ref461373122" localSheetId="51">'C12.1'!#REF!</definedName>
    <definedName name="_Ref461373122" localSheetId="60">'C12.10'!#REF!</definedName>
    <definedName name="_Ref461373122" localSheetId="61">'C12.11'!#REF!</definedName>
    <definedName name="_Ref461373122" localSheetId="62">'C12.12'!#REF!</definedName>
    <definedName name="_Ref461373122" localSheetId="52">'C12.2'!#REF!</definedName>
    <definedName name="_Ref461373122" localSheetId="53">'C12.3'!#REF!</definedName>
    <definedName name="_Ref461373122" localSheetId="54">'C12.4'!#REF!</definedName>
    <definedName name="_Ref461373122" localSheetId="55">'C12.5'!#REF!</definedName>
    <definedName name="_Ref461373122" localSheetId="56">'C12.6'!#REF!</definedName>
    <definedName name="_Ref461373122" localSheetId="57">'C12.7'!#REF!</definedName>
    <definedName name="_Ref461373122" localSheetId="58">'C12.8'!#REF!</definedName>
    <definedName name="_Ref461373122" localSheetId="59">'C12.9'!#REF!</definedName>
    <definedName name="_Ref461373122" localSheetId="63">'C13.1'!#REF!</definedName>
    <definedName name="_Ref461373122" localSheetId="72">'C13.10'!#REF!</definedName>
    <definedName name="_Ref461373122" localSheetId="73">'C13.11'!#REF!</definedName>
    <definedName name="_Ref461373122" localSheetId="74">'C13.12'!#REF!</definedName>
    <definedName name="_Ref461373122" localSheetId="75">'C13.13'!#REF!</definedName>
    <definedName name="_Ref461373122" localSheetId="76">'C13.14'!#REF!</definedName>
    <definedName name="_Ref461373122" localSheetId="64">'C13.2'!#REF!</definedName>
    <definedName name="_Ref461373122" localSheetId="65">'C13.3'!#REF!</definedName>
    <definedName name="_Ref461373122" localSheetId="66">'C13.4'!#REF!</definedName>
    <definedName name="_Ref461373122" localSheetId="67">'C13.5'!#REF!</definedName>
    <definedName name="_Ref461373122" localSheetId="68">'C13.6'!#REF!</definedName>
    <definedName name="_Ref461373122" localSheetId="69">'C13.7'!#REF!</definedName>
    <definedName name="_Ref461373122" localSheetId="70">'C13.8'!#REF!</definedName>
    <definedName name="_Ref461373122" localSheetId="71">'C13.9'!#REF!</definedName>
    <definedName name="_Ref461373122" localSheetId="77">'C14.1'!#REF!</definedName>
    <definedName name="_Ref461373122" localSheetId="86">'C14.10'!#REF!</definedName>
    <definedName name="_Ref461373122" localSheetId="87">'C14.11'!#REF!</definedName>
    <definedName name="_Ref461373122" localSheetId="78">'C14.2'!#REF!</definedName>
    <definedName name="_Ref461373122" localSheetId="79">'C14.3'!#REF!</definedName>
    <definedName name="_Ref461373122" localSheetId="80">'C14.4'!#REF!</definedName>
    <definedName name="_Ref461373122" localSheetId="81">'C14.5'!#REF!</definedName>
    <definedName name="_Ref461373122" localSheetId="82">'C14.6'!#REF!</definedName>
    <definedName name="_Ref461373122" localSheetId="83">'C14.7'!#REF!</definedName>
    <definedName name="_Ref461373122" localSheetId="84">'C14.8'!#REF!</definedName>
    <definedName name="_Ref461373122" localSheetId="85">'C14.9'!#REF!</definedName>
    <definedName name="_Ref461373122" localSheetId="6">'C2.1'!#REF!</definedName>
    <definedName name="_Ref461373122" localSheetId="7">'C2.2'!#REF!</definedName>
    <definedName name="_Ref461373122" localSheetId="8">'C2.3'!#REF!</definedName>
    <definedName name="_Ref461373122" localSheetId="9">'C2.4'!#REF!</definedName>
    <definedName name="_Ref461373122" localSheetId="88">'C20.1'!#REF!</definedName>
    <definedName name="_Ref461373122" localSheetId="10">'C3.1'!#REF!</definedName>
    <definedName name="_Ref461373122" localSheetId="11">'C3.2'!#REF!</definedName>
    <definedName name="_Ref461373122" localSheetId="12">'C3.3'!#REF!</definedName>
    <definedName name="_Ref461373122" localSheetId="13">'C4.1'!#REF!</definedName>
    <definedName name="_Ref461373122" localSheetId="14">'C4.2'!#REF!</definedName>
    <definedName name="_Ref461373122" localSheetId="15">'C4.3'!#REF!</definedName>
    <definedName name="_Ref461373122" localSheetId="16">'C4.4'!#REF!</definedName>
    <definedName name="_Ref461373122" localSheetId="17">'C4.5'!#REF!</definedName>
    <definedName name="_Ref461373122" localSheetId="18">'C5.1'!#REF!</definedName>
    <definedName name="_Ref461373122" localSheetId="19">'C5.2'!#REF!</definedName>
    <definedName name="_Ref461373122" localSheetId="20">'C5.3'!#REF!</definedName>
    <definedName name="_Ref461373122" localSheetId="21">'C5.4'!#REF!</definedName>
    <definedName name="_Ref461373122" localSheetId="22">'C5.5'!#REF!</definedName>
    <definedName name="_Ref461373122" localSheetId="23">'C6.1'!#REF!</definedName>
    <definedName name="_Ref461373122" localSheetId="24">'C6.2'!#REF!</definedName>
    <definedName name="_Ref461373122" localSheetId="25">'C7.1'!#REF!</definedName>
    <definedName name="_Ref461373122" localSheetId="26">'C7.2'!#REF!</definedName>
    <definedName name="_Ref461373122" localSheetId="27">'C7.3'!#REF!</definedName>
    <definedName name="_Ref461373122" localSheetId="28">'C7.4'!#REF!</definedName>
    <definedName name="_Ref461373122" localSheetId="29">'C7.5'!#REF!</definedName>
    <definedName name="_Ref461373122" localSheetId="30">'C7.6'!#REF!</definedName>
    <definedName name="_Ref461373122" localSheetId="31">'C8.1'!#REF!</definedName>
    <definedName name="_Ref461373122" localSheetId="32">'C8.2'!#REF!</definedName>
    <definedName name="_Ref461373122" localSheetId="33">'C8.3'!#REF!</definedName>
    <definedName name="_Ref461373122" localSheetId="34">'C8.4'!#REF!</definedName>
    <definedName name="_Ref461373122" localSheetId="35">'C8.5'!#REF!</definedName>
    <definedName name="_Ref461373122" localSheetId="36">'C8.6'!#REF!</definedName>
    <definedName name="_Ref461373122" localSheetId="37">'C8.7'!#REF!</definedName>
    <definedName name="_Ref461373122" localSheetId="38">'C8.8'!#REF!</definedName>
    <definedName name="_Ref461373122" localSheetId="39">'C8.9'!#REF!</definedName>
    <definedName name="_Ref461373122" localSheetId="40">'C9.1'!#REF!</definedName>
    <definedName name="_Ref461373150" localSheetId="2">'C1.4'!$C$32</definedName>
    <definedName name="_Ref461373150" localSheetId="3">'C1.5'!#REF!</definedName>
    <definedName name="_Ref461373150" localSheetId="4">'C1.6'!#REF!</definedName>
    <definedName name="_Ref461373150" localSheetId="5">'C1.7'!#REF!</definedName>
    <definedName name="_Ref461373150" localSheetId="41">'C10.1'!#REF!</definedName>
    <definedName name="_Ref461373150" localSheetId="42">'C11.1'!#REF!</definedName>
    <definedName name="_Ref461373150" localSheetId="43">'C11.2'!#REF!</definedName>
    <definedName name="_Ref461373150" localSheetId="44">'C11.3'!#REF!</definedName>
    <definedName name="_Ref461373150" localSheetId="45">'C11.4'!#REF!</definedName>
    <definedName name="_Ref461373150" localSheetId="46">'C11.5'!#REF!</definedName>
    <definedName name="_Ref461373150" localSheetId="47">'C11.6'!#REF!</definedName>
    <definedName name="_Ref461373150" localSheetId="48">'C11.7'!#REF!</definedName>
    <definedName name="_Ref461373150" localSheetId="49">'C11.8'!#REF!</definedName>
    <definedName name="_Ref461373150" localSheetId="50">'C11.9'!#REF!</definedName>
    <definedName name="_Ref461373150" localSheetId="51">'C12.1'!#REF!</definedName>
    <definedName name="_Ref461373150" localSheetId="60">'C12.10'!#REF!</definedName>
    <definedName name="_Ref461373150" localSheetId="61">'C12.11'!#REF!</definedName>
    <definedName name="_Ref461373150" localSheetId="62">'C12.12'!#REF!</definedName>
    <definedName name="_Ref461373150" localSheetId="52">'C12.2'!#REF!</definedName>
    <definedName name="_Ref461373150" localSheetId="53">'C12.3'!#REF!</definedName>
    <definedName name="_Ref461373150" localSheetId="54">'C12.4'!#REF!</definedName>
    <definedName name="_Ref461373150" localSheetId="55">'C12.5'!#REF!</definedName>
    <definedName name="_Ref461373150" localSheetId="56">'C12.6'!#REF!</definedName>
    <definedName name="_Ref461373150" localSheetId="57">'C12.7'!#REF!</definedName>
    <definedName name="_Ref461373150" localSheetId="58">'C12.8'!#REF!</definedName>
    <definedName name="_Ref461373150" localSheetId="59">'C12.9'!#REF!</definedName>
    <definedName name="_Ref461373150" localSheetId="63">'C13.1'!#REF!</definedName>
    <definedName name="_Ref461373150" localSheetId="72">'C13.10'!#REF!</definedName>
    <definedName name="_Ref461373150" localSheetId="73">'C13.11'!#REF!</definedName>
    <definedName name="_Ref461373150" localSheetId="74">'C13.12'!#REF!</definedName>
    <definedName name="_Ref461373150" localSheetId="75">'C13.13'!#REF!</definedName>
    <definedName name="_Ref461373150" localSheetId="76">'C13.14'!#REF!</definedName>
    <definedName name="_Ref461373150" localSheetId="64">'C13.2'!#REF!</definedName>
    <definedName name="_Ref461373150" localSheetId="65">'C13.3'!#REF!</definedName>
    <definedName name="_Ref461373150" localSheetId="66">'C13.4'!#REF!</definedName>
    <definedName name="_Ref461373150" localSheetId="67">'C13.5'!#REF!</definedName>
    <definedName name="_Ref461373150" localSheetId="68">'C13.6'!#REF!</definedName>
    <definedName name="_Ref461373150" localSheetId="69">'C13.7'!#REF!</definedName>
    <definedName name="_Ref461373150" localSheetId="70">'C13.8'!#REF!</definedName>
    <definedName name="_Ref461373150" localSheetId="71">'C13.9'!#REF!</definedName>
    <definedName name="_Ref461373150" localSheetId="77">'C14.1'!#REF!</definedName>
    <definedName name="_Ref461373150" localSheetId="86">'C14.10'!#REF!</definedName>
    <definedName name="_Ref461373150" localSheetId="87">'C14.11'!#REF!</definedName>
    <definedName name="_Ref461373150" localSheetId="78">'C14.2'!#REF!</definedName>
    <definedName name="_Ref461373150" localSheetId="79">'C14.3'!#REF!</definedName>
    <definedName name="_Ref461373150" localSheetId="80">'C14.4'!#REF!</definedName>
    <definedName name="_Ref461373150" localSheetId="81">'C14.5'!#REF!</definedName>
    <definedName name="_Ref461373150" localSheetId="82">'C14.6'!#REF!</definedName>
    <definedName name="_Ref461373150" localSheetId="83">'C14.7'!#REF!</definedName>
    <definedName name="_Ref461373150" localSheetId="84">'C14.8'!#REF!</definedName>
    <definedName name="_Ref461373150" localSheetId="85">'C14.9'!#REF!</definedName>
    <definedName name="_Ref461373150" localSheetId="6">'C2.1'!#REF!</definedName>
    <definedName name="_Ref461373150" localSheetId="7">'C2.2'!#REF!</definedName>
    <definedName name="_Ref461373150" localSheetId="8">'C2.3'!#REF!</definedName>
    <definedName name="_Ref461373150" localSheetId="9">'C2.4'!#REF!</definedName>
    <definedName name="_Ref461373150" localSheetId="88">'C20.1'!#REF!</definedName>
    <definedName name="_Ref461373150" localSheetId="10">'C3.1'!#REF!</definedName>
    <definedName name="_Ref461373150" localSheetId="11">'C3.2'!#REF!</definedName>
    <definedName name="_Ref461373150" localSheetId="12">'C3.3'!#REF!</definedName>
    <definedName name="_Ref461373150" localSheetId="13">'C4.1'!#REF!</definedName>
    <definedName name="_Ref461373150" localSheetId="14">'C4.2'!#REF!</definedName>
    <definedName name="_Ref461373150" localSheetId="15">'C4.3'!#REF!</definedName>
    <definedName name="_Ref461373150" localSheetId="16">'C4.4'!#REF!</definedName>
    <definedName name="_Ref461373150" localSheetId="17">'C4.5'!#REF!</definedName>
    <definedName name="_Ref461373150" localSheetId="18">'C5.1'!#REF!</definedName>
    <definedName name="_Ref461373150" localSheetId="19">'C5.2'!#REF!</definedName>
    <definedName name="_Ref461373150" localSheetId="20">'C5.3'!#REF!</definedName>
    <definedName name="_Ref461373150" localSheetId="21">'C5.4'!#REF!</definedName>
    <definedName name="_Ref461373150" localSheetId="22">'C5.5'!#REF!</definedName>
    <definedName name="_Ref461373150" localSheetId="23">'C6.1'!#REF!</definedName>
    <definedName name="_Ref461373150" localSheetId="24">'C6.2'!#REF!</definedName>
    <definedName name="_Ref461373150" localSheetId="25">'C7.1'!#REF!</definedName>
    <definedName name="_Ref461373150" localSheetId="26">'C7.2'!#REF!</definedName>
    <definedName name="_Ref461373150" localSheetId="27">'C7.3'!#REF!</definedName>
    <definedName name="_Ref461373150" localSheetId="28">'C7.4'!#REF!</definedName>
    <definedName name="_Ref461373150" localSheetId="29">'C7.5'!#REF!</definedName>
    <definedName name="_Ref461373150" localSheetId="30">'C7.6'!#REF!</definedName>
    <definedName name="_Ref461373150" localSheetId="31">'C8.1'!#REF!</definedName>
    <definedName name="_Ref461373150" localSheetId="32">'C8.2'!#REF!</definedName>
    <definedName name="_Ref461373150" localSheetId="33">'C8.3'!#REF!</definedName>
    <definedName name="_Ref461373150" localSheetId="34">'C8.4'!#REF!</definedName>
    <definedName name="_Ref461373150" localSheetId="35">'C8.5'!#REF!</definedName>
    <definedName name="_Ref461373150" localSheetId="36">'C8.6'!#REF!</definedName>
    <definedName name="_Ref461373150" localSheetId="37">'C8.7'!#REF!</definedName>
    <definedName name="_Ref461373150" localSheetId="38">'C8.8'!#REF!</definedName>
    <definedName name="_Ref461373150" localSheetId="39">'C8.9'!#REF!</definedName>
    <definedName name="_Ref461373150" localSheetId="40">'C9.1'!#REF!</definedName>
    <definedName name="_Toc391906137" localSheetId="89">'Summary of Pricing'!$A$1</definedName>
    <definedName name="_Toc407010575" localSheetId="89">'Summary of Pricing'!$A$1</definedName>
    <definedName name="_Toc42260028" localSheetId="89">'Summary of Pricing'!#REF!</definedName>
    <definedName name="_xlnm.Print_Area" localSheetId="0">'C1.2'!$A$1:$H$55</definedName>
    <definedName name="_xlnm.Print_Area" localSheetId="1">'C1.3'!$A$1:$H$51</definedName>
    <definedName name="_xlnm.Print_Area" localSheetId="2">'C1.4'!$A$1:$G$47</definedName>
    <definedName name="_xlnm.Print_Area" localSheetId="3">'C1.5'!$A$1:$H$43</definedName>
    <definedName name="_xlnm.Print_Area" localSheetId="4">'C1.6'!$A$1:$G$52</definedName>
    <definedName name="_xlnm.Print_Area" localSheetId="5">'C1.7'!$A$1:$H$50</definedName>
    <definedName name="_xlnm.Print_Area" localSheetId="41">'C10.1'!$A$1:$H$45</definedName>
    <definedName name="_xlnm.Print_Area" localSheetId="42">'C11.1'!$A$1:$H$55</definedName>
    <definedName name="_xlnm.Print_Area" localSheetId="43">'C11.2'!$A$1:$H$47</definedName>
    <definedName name="_xlnm.Print_Area" localSheetId="44">'C11.3'!$A$1:$F$13</definedName>
    <definedName name="_xlnm.Print_Area" localSheetId="45">'C11.4'!$A$1:$H$56</definedName>
    <definedName name="_xlnm.Print_Area" localSheetId="46">'C11.5'!$A$1:$I$69</definedName>
    <definedName name="_xlnm.Print_Area" localSheetId="47">'C11.6'!$A$1:$H$44</definedName>
    <definedName name="_xlnm.Print_Area" localSheetId="48">'C11.7'!$A$1:$G$52</definedName>
    <definedName name="_xlnm.Print_Area" localSheetId="49">'C11.8'!$A$1:$H$56</definedName>
    <definedName name="_xlnm.Print_Area" localSheetId="50">'C11.9'!$A$1:$G$53</definedName>
    <definedName name="_xlnm.Print_Area" localSheetId="51">'C12.1'!$A$1:$H$79</definedName>
    <definedName name="_xlnm.Print_Area" localSheetId="60">'C12.10'!$A$1:$F$17</definedName>
    <definedName name="_xlnm.Print_Area" localSheetId="61">'C12.11'!$A$1:$F$16</definedName>
    <definedName name="_xlnm.Print_Area" localSheetId="62">'C12.12'!$A$1:$G$20</definedName>
    <definedName name="_xlnm.Print_Area" localSheetId="52">'C12.2'!$A$1:$G$35</definedName>
    <definedName name="_xlnm.Print_Area" localSheetId="53">'C12.3'!$A$1:$G$83</definedName>
    <definedName name="_xlnm.Print_Area" localSheetId="54">'C12.4'!$A$1:$G$42</definedName>
    <definedName name="_xlnm.Print_Area" localSheetId="55">'C12.5'!$A$1:$G$28</definedName>
    <definedName name="_xlnm.Print_Area" localSheetId="56">'C12.6'!$A$1:$H$48</definedName>
    <definedName name="_xlnm.Print_Area" localSheetId="57">'C12.7'!$A$1:$G$17</definedName>
    <definedName name="_xlnm.Print_Area" localSheetId="58">'C12.8'!$A$1:$G$29</definedName>
    <definedName name="_xlnm.Print_Area" localSheetId="59">'C12.9'!$A$1:$F$22</definedName>
    <definedName name="_xlnm.Print_Area" localSheetId="63">'C13.1'!$A$1:$H$95</definedName>
    <definedName name="_xlnm.Print_Area" localSheetId="72">'C13.10'!$A$1:$G$23</definedName>
    <definedName name="_xlnm.Print_Area" localSheetId="73">'C13.11'!$A$1:$G$15</definedName>
    <definedName name="_xlnm.Print_Area" localSheetId="74">'C13.12'!$A$1:$G$16</definedName>
    <definedName name="_xlnm.Print_Area" localSheetId="75">'C13.13'!$A$1:$G$41</definedName>
    <definedName name="_xlnm.Print_Area" localSheetId="76">'C13.14'!$A$1:$I$18</definedName>
    <definedName name="_xlnm.Print_Area" localSheetId="64">'C13.2'!$A$1:$G$25</definedName>
    <definedName name="_xlnm.Print_Area" localSheetId="65">'C13.3'!$A$1:$H$24</definedName>
    <definedName name="_xlnm.Print_Area" localSheetId="66">'C13.4'!$A$1:$H$63</definedName>
    <definedName name="_xlnm.Print_Area" localSheetId="67">'C13.5'!$A$1:$G$23</definedName>
    <definedName name="_xlnm.Print_Area" localSheetId="68">'C13.6'!$A$1:$G$25</definedName>
    <definedName name="_xlnm.Print_Area" localSheetId="69">'C13.7'!$A$1:$H$51</definedName>
    <definedName name="_xlnm.Print_Area" localSheetId="70">'C13.8'!$A$1:$H$47</definedName>
    <definedName name="_xlnm.Print_Area" localSheetId="71">'C13.9'!$A$1:$H$29</definedName>
    <definedName name="_xlnm.Print_Area" localSheetId="77">'C14.1'!$A$1:$I$34</definedName>
    <definedName name="_xlnm.Print_Area" localSheetId="86">'C14.10'!$A$1:$G$20</definedName>
    <definedName name="_xlnm.Print_Area" localSheetId="87">'C14.11'!$A$1:$G$15</definedName>
    <definedName name="_xlnm.Print_Area" localSheetId="78">'C14.2'!$A$1:$G$33</definedName>
    <definedName name="_xlnm.Print_Area" localSheetId="79">'C14.3'!$A$1:$G$26</definedName>
    <definedName name="_xlnm.Print_Area" localSheetId="80">'C14.4'!$A$1:$H$32</definedName>
    <definedName name="_xlnm.Print_Area" localSheetId="81">'C14.5'!$A$1:$G$29</definedName>
    <definedName name="_xlnm.Print_Area" localSheetId="82">'C14.6'!$A$1:$G$20</definedName>
    <definedName name="_xlnm.Print_Area" localSheetId="83">'C14.7'!$A$1:$G$17</definedName>
    <definedName name="_xlnm.Print_Area" localSheetId="84">'C14.8'!$A$1:$G$28</definedName>
    <definedName name="_xlnm.Print_Area" localSheetId="85">'C14.9'!$A$1:$G$46</definedName>
    <definedName name="_xlnm.Print_Area" localSheetId="6">'C2.1'!$A$1:$H$53</definedName>
    <definedName name="_xlnm.Print_Area" localSheetId="7">'C2.2'!$A$1:$H$75</definedName>
    <definedName name="_xlnm.Print_Area" localSheetId="8">'C2.3'!$A$1:$H$228</definedName>
    <definedName name="_xlnm.Print_Area" localSheetId="9">'C2.4'!$A$1:$H$28</definedName>
    <definedName name="_xlnm.Print_Area" localSheetId="88">'C20.1'!$A$1:$H$59</definedName>
    <definedName name="_xlnm.Print_Area" localSheetId="10">'C3.1'!$A$1:$H$40</definedName>
    <definedName name="_xlnm.Print_Area" localSheetId="11">'C3.2'!$A$1:$H$43</definedName>
    <definedName name="_xlnm.Print_Area" localSheetId="12">'C3.3'!$A$1:$H$47</definedName>
    <definedName name="_xlnm.Print_Area" localSheetId="13">'C4.1'!$A$1:$H$87</definedName>
    <definedName name="_xlnm.Print_Area" localSheetId="14">'C4.2'!$A$1:$H$48</definedName>
    <definedName name="_xlnm.Print_Area" localSheetId="15">'C4.3'!$A$1:$H$49</definedName>
    <definedName name="_xlnm.Print_Area" localSheetId="16">'C4.4'!$A$1:$H$61</definedName>
    <definedName name="_xlnm.Print_Area" localSheetId="17">'C4.5'!$A$1:$G$21</definedName>
    <definedName name="_xlnm.Print_Area" localSheetId="18">'C5.1'!$A$1:$H$50</definedName>
    <definedName name="_xlnm.Print_Area" localSheetId="19">'C5.2'!$A$1:$H$51</definedName>
    <definedName name="_xlnm.Print_Area" localSheetId="20">'C5.3'!$A$1:$H$49</definedName>
    <definedName name="_xlnm.Print_Area" localSheetId="21">'C5.4'!$A$1:$H$53</definedName>
    <definedName name="_xlnm.Print_Area" localSheetId="22">'C5.5'!$A$1:$H$52</definedName>
    <definedName name="_xlnm.Print_Area" localSheetId="23">'C6.1'!$A$1:$H$54</definedName>
    <definedName name="_xlnm.Print_Area" localSheetId="24">'C6.2'!$A$1:$G$52</definedName>
    <definedName name="_xlnm.Print_Area" localSheetId="25">'C7.1'!$A$1:$G$18</definedName>
    <definedName name="_xlnm.Print_Area" localSheetId="26">'C7.2'!$A$1:$H$40</definedName>
    <definedName name="_xlnm.Print_Area" localSheetId="27">'C7.3'!$A$1:$G$50</definedName>
    <definedName name="_xlnm.Print_Area" localSheetId="28">'C7.4'!$A$1:$G$10</definedName>
    <definedName name="_xlnm.Print_Area" localSheetId="29">'C7.5'!$A$1:$G$11</definedName>
    <definedName name="_xlnm.Print_Area" localSheetId="30">'C7.6'!$A$1:$G$11</definedName>
    <definedName name="_xlnm.Print_Area" localSheetId="31">'C8.1'!$A$1:$G$51</definedName>
    <definedName name="_xlnm.Print_Area" localSheetId="32">'C8.2'!$A$1:$H$24</definedName>
    <definedName name="_xlnm.Print_Area" localSheetId="33">'C8.3'!$A$1:$G$14</definedName>
    <definedName name="_xlnm.Print_Area" localSheetId="34">'C8.4'!$A$1:$H$18</definedName>
    <definedName name="_xlnm.Print_Area" localSheetId="35">'C8.5'!$A$1:$H$20</definedName>
    <definedName name="_xlnm.Print_Area" localSheetId="36">'C8.6'!$A$1:$G$12</definedName>
    <definedName name="_xlnm.Print_Area" localSheetId="37">'C8.7'!$A$1:$G$16</definedName>
    <definedName name="_xlnm.Print_Area" localSheetId="38">'C8.8'!$A$1:$H$46</definedName>
    <definedName name="_xlnm.Print_Area" localSheetId="39">'C8.9'!$A$1:$G$22</definedName>
    <definedName name="_xlnm.Print_Area" localSheetId="40">'C9.1'!$A$1:$H$49</definedName>
    <definedName name="_xlnm.Print_Area" localSheetId="89">'Summary of Pricing'!$A$1:$C$90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66" l="1"/>
  <c r="F21" i="77"/>
  <c r="F27" i="78"/>
  <c r="F26" i="78"/>
  <c r="F12" i="86"/>
  <c r="F24" i="85"/>
  <c r="F18" i="85"/>
  <c r="F16" i="85"/>
  <c r="F12" i="85"/>
  <c r="F14" i="85" s="1"/>
  <c r="F25" i="84"/>
  <c r="F15" i="84"/>
  <c r="F10" i="84"/>
  <c r="H13" i="66" l="1"/>
  <c r="F19" i="71"/>
  <c r="H10" i="72"/>
  <c r="H14" i="72"/>
  <c r="H16" i="72"/>
  <c r="F13" i="68"/>
  <c r="G13" i="68"/>
  <c r="F32" i="68"/>
  <c r="F22" i="76"/>
  <c r="F18" i="76"/>
  <c r="F11" i="76"/>
  <c r="F29" i="77" l="1"/>
  <c r="F17" i="71"/>
  <c r="F11" i="77" l="1"/>
  <c r="E15" i="70"/>
  <c r="E12" i="70"/>
  <c r="E10" i="70"/>
  <c r="F20" i="106"/>
  <c r="F38" i="77"/>
  <c r="F28" i="77"/>
  <c r="F27" i="77"/>
  <c r="F26" i="77"/>
  <c r="E13" i="115"/>
  <c r="E26" i="115" s="1"/>
  <c r="F49" i="66" l="1"/>
  <c r="F23" i="112" l="1"/>
  <c r="H15" i="88"/>
  <c r="H13" i="88"/>
  <c r="H28" i="88"/>
  <c r="F17" i="88"/>
  <c r="H17" i="88" s="1"/>
  <c r="F15" i="77"/>
  <c r="F18" i="77" s="1"/>
  <c r="F14" i="69"/>
  <c r="H9" i="66"/>
  <c r="F11" i="66" s="1"/>
  <c r="F41" i="66"/>
  <c r="F25" i="69" l="1"/>
  <c r="F18" i="114" l="1"/>
  <c r="F21" i="114" s="1"/>
  <c r="F15" i="155"/>
  <c r="C71" i="64" s="1"/>
  <c r="C18" i="64"/>
  <c r="C19" i="64"/>
  <c r="C20" i="64"/>
  <c r="C40" i="64"/>
  <c r="C41" i="64"/>
  <c r="C42" i="64"/>
  <c r="C43" i="64"/>
  <c r="C44" i="64"/>
  <c r="C45" i="64"/>
  <c r="H11" i="104"/>
  <c r="H23" i="104"/>
  <c r="H27" i="104"/>
  <c r="H37" i="104"/>
  <c r="C47" i="64"/>
  <c r="C59" i="64"/>
  <c r="C61" i="64"/>
  <c r="C63" i="64"/>
  <c r="G53" i="117"/>
  <c r="C68" i="64" s="1"/>
  <c r="H33" i="80"/>
  <c r="H28" i="80"/>
  <c r="H25" i="80"/>
  <c r="H21" i="80"/>
  <c r="H17" i="80"/>
  <c r="H11" i="80"/>
  <c r="H12" i="80"/>
  <c r="H13" i="80"/>
  <c r="H48" i="80"/>
  <c r="C50" i="64"/>
  <c r="H9" i="88"/>
  <c r="G19" i="90"/>
  <c r="H33" i="104"/>
  <c r="H43" i="104"/>
  <c r="H39" i="104"/>
  <c r="H19" i="104"/>
  <c r="H13" i="104"/>
  <c r="H17" i="104"/>
  <c r="G34" i="68"/>
  <c r="G32" i="68"/>
  <c r="E33" i="68" s="1"/>
  <c r="G30" i="68"/>
  <c r="H12" i="108"/>
  <c r="H29" i="92"/>
  <c r="H13" i="92"/>
  <c r="H22" i="92"/>
  <c r="H21" i="92"/>
  <c r="H20" i="92"/>
  <c r="H18" i="92"/>
  <c r="H17" i="92"/>
  <c r="H16" i="92"/>
  <c r="H15" i="92"/>
  <c r="H12" i="92"/>
  <c r="H11" i="92"/>
  <c r="H10" i="92"/>
  <c r="H9" i="92"/>
  <c r="H8" i="92"/>
  <c r="H7" i="92"/>
  <c r="H6" i="92"/>
  <c r="H5" i="92"/>
  <c r="G12" i="91"/>
  <c r="H8" i="131"/>
  <c r="F39" i="137"/>
  <c r="H39" i="137"/>
  <c r="I22" i="145"/>
  <c r="G20" i="149"/>
  <c r="G6" i="156"/>
  <c r="G5" i="156"/>
  <c r="G11" i="153"/>
  <c r="G36" i="154"/>
  <c r="G35" i="154"/>
  <c r="G33" i="154"/>
  <c r="G32" i="154"/>
  <c r="G31" i="154"/>
  <c r="G29" i="154"/>
  <c r="G28" i="154"/>
  <c r="G26" i="154"/>
  <c r="G25" i="154"/>
  <c r="G24" i="154"/>
  <c r="G22" i="154"/>
  <c r="G21" i="154"/>
  <c r="G20" i="154"/>
  <c r="G19" i="154"/>
  <c r="G17" i="154"/>
  <c r="G16" i="154"/>
  <c r="G15" i="154"/>
  <c r="G14" i="154"/>
  <c r="G13" i="154"/>
  <c r="G11" i="154"/>
  <c r="G10" i="154"/>
  <c r="G8" i="154"/>
  <c r="G6" i="154"/>
  <c r="G5" i="154"/>
  <c r="G19" i="152"/>
  <c r="G18" i="152"/>
  <c r="G17" i="152"/>
  <c r="G16" i="152"/>
  <c r="G15" i="152"/>
  <c r="G14" i="152"/>
  <c r="G13" i="152"/>
  <c r="G11" i="152"/>
  <c r="G10" i="152"/>
  <c r="G8" i="152"/>
  <c r="G7" i="152"/>
  <c r="G5" i="152"/>
  <c r="G8" i="151"/>
  <c r="G6" i="151"/>
  <c r="G5" i="151"/>
  <c r="G10" i="150"/>
  <c r="G9" i="150"/>
  <c r="G8" i="150"/>
  <c r="G6" i="150"/>
  <c r="G18" i="149"/>
  <c r="G16" i="149"/>
  <c r="G14" i="149"/>
  <c r="G13" i="149"/>
  <c r="G11" i="149"/>
  <c r="G10" i="149"/>
  <c r="G8" i="149"/>
  <c r="G7" i="149"/>
  <c r="G6" i="149"/>
  <c r="E20" i="149"/>
  <c r="H23" i="147"/>
  <c r="H22" i="147"/>
  <c r="H21" i="147"/>
  <c r="H19" i="147"/>
  <c r="H18" i="147"/>
  <c r="H16" i="147"/>
  <c r="H15" i="147"/>
  <c r="H13" i="147"/>
  <c r="H12" i="147"/>
  <c r="H10" i="147"/>
  <c r="H9" i="147"/>
  <c r="H6" i="147"/>
  <c r="H5" i="147"/>
  <c r="G18" i="148"/>
  <c r="G17" i="148"/>
  <c r="G16" i="148"/>
  <c r="G15" i="148"/>
  <c r="G13" i="148"/>
  <c r="G12" i="148"/>
  <c r="G10" i="148"/>
  <c r="G9" i="148"/>
  <c r="G7" i="148"/>
  <c r="G6" i="148"/>
  <c r="G24" i="146"/>
  <c r="G22" i="146"/>
  <c r="G20" i="146"/>
  <c r="G18" i="146"/>
  <c r="G16" i="146"/>
  <c r="G14" i="146"/>
  <c r="G13" i="146"/>
  <c r="G11" i="146"/>
  <c r="G9" i="146"/>
  <c r="G8" i="146"/>
  <c r="G7" i="146"/>
  <c r="G6" i="146"/>
  <c r="I24" i="145"/>
  <c r="I17" i="145"/>
  <c r="I16" i="145"/>
  <c r="I15" i="145"/>
  <c r="I12" i="145"/>
  <c r="I11" i="145"/>
  <c r="I9" i="145"/>
  <c r="I8" i="145"/>
  <c r="G22" i="145"/>
  <c r="G32" i="143"/>
  <c r="G30" i="143"/>
  <c r="G28" i="143"/>
  <c r="G26" i="143"/>
  <c r="G25" i="143"/>
  <c r="G23" i="143"/>
  <c r="G22" i="143"/>
  <c r="G21" i="143"/>
  <c r="G20" i="143"/>
  <c r="G7" i="142"/>
  <c r="G6" i="142"/>
  <c r="G6" i="141"/>
  <c r="G5" i="141"/>
  <c r="G14" i="140"/>
  <c r="G13" i="140"/>
  <c r="G12" i="140"/>
  <c r="G11" i="140"/>
  <c r="G9" i="140"/>
  <c r="G8" i="140"/>
  <c r="G7" i="140"/>
  <c r="G6" i="140"/>
  <c r="H20" i="139"/>
  <c r="H19" i="139"/>
  <c r="H18" i="139"/>
  <c r="H16" i="139"/>
  <c r="H15" i="139"/>
  <c r="H14" i="139"/>
  <c r="H11" i="139"/>
  <c r="H10" i="139"/>
  <c r="H8" i="139"/>
  <c r="H7" i="139"/>
  <c r="H6" i="139"/>
  <c r="H38" i="138"/>
  <c r="H37" i="138"/>
  <c r="H35" i="138"/>
  <c r="H33" i="138"/>
  <c r="H32" i="138"/>
  <c r="H31" i="138"/>
  <c r="H30" i="138"/>
  <c r="H29" i="138"/>
  <c r="H28" i="138"/>
  <c r="H27" i="138"/>
  <c r="H25" i="138"/>
  <c r="H24" i="138"/>
  <c r="H21" i="138"/>
  <c r="H20" i="138"/>
  <c r="H19" i="138"/>
  <c r="H18" i="138"/>
  <c r="H17" i="138"/>
  <c r="H16" i="138"/>
  <c r="H14" i="138"/>
  <c r="H13" i="138"/>
  <c r="H11" i="138"/>
  <c r="H10" i="138"/>
  <c r="H9" i="138"/>
  <c r="H8" i="138"/>
  <c r="H7" i="138"/>
  <c r="H6" i="138"/>
  <c r="H42" i="137"/>
  <c r="H41" i="137"/>
  <c r="H36" i="137"/>
  <c r="H35" i="137"/>
  <c r="H34" i="137"/>
  <c r="H32" i="137"/>
  <c r="H31" i="137"/>
  <c r="H28" i="137"/>
  <c r="H27" i="137"/>
  <c r="H26" i="137"/>
  <c r="H25" i="137"/>
  <c r="H24" i="137"/>
  <c r="H23" i="137"/>
  <c r="H22" i="137"/>
  <c r="H20" i="137"/>
  <c r="H19" i="137"/>
  <c r="H16" i="137"/>
  <c r="H15" i="137"/>
  <c r="H13" i="137"/>
  <c r="H12" i="137"/>
  <c r="H10" i="137"/>
  <c r="H9" i="137"/>
  <c r="H7" i="137"/>
  <c r="H6" i="137"/>
  <c r="G16" i="136"/>
  <c r="G12" i="136"/>
  <c r="G11" i="136"/>
  <c r="G10" i="136"/>
  <c r="G9" i="136"/>
  <c r="G6" i="136"/>
  <c r="E15" i="136"/>
  <c r="G15" i="136"/>
  <c r="G14" i="135"/>
  <c r="G13" i="135"/>
  <c r="G12" i="135"/>
  <c r="G11" i="135"/>
  <c r="G10" i="135"/>
  <c r="G8" i="135"/>
  <c r="G7" i="135"/>
  <c r="G6" i="135"/>
  <c r="H54" i="134"/>
  <c r="H53" i="134"/>
  <c r="H51" i="134"/>
  <c r="H50" i="134"/>
  <c r="H48" i="134"/>
  <c r="H47" i="134"/>
  <c r="H46" i="134"/>
  <c r="H45" i="134"/>
  <c r="H44" i="134"/>
  <c r="H43" i="134"/>
  <c r="H41" i="134"/>
  <c r="H40" i="134"/>
  <c r="H38" i="134"/>
  <c r="H37" i="134"/>
  <c r="H34" i="134"/>
  <c r="H32" i="134"/>
  <c r="H31" i="134"/>
  <c r="H29" i="134"/>
  <c r="H27" i="134"/>
  <c r="H26" i="134"/>
  <c r="H24" i="134"/>
  <c r="H23" i="134"/>
  <c r="H21" i="134"/>
  <c r="H20" i="134"/>
  <c r="H17" i="134"/>
  <c r="H16" i="134"/>
  <c r="H14" i="134"/>
  <c r="H13" i="134"/>
  <c r="H11" i="134"/>
  <c r="H10" i="134"/>
  <c r="H8" i="134"/>
  <c r="H7" i="134"/>
  <c r="H15" i="133"/>
  <c r="H14" i="133"/>
  <c r="H13" i="133"/>
  <c r="H12" i="133"/>
  <c r="H11" i="133"/>
  <c r="H10" i="133"/>
  <c r="H9" i="133"/>
  <c r="H8" i="133"/>
  <c r="H7" i="133"/>
  <c r="G15" i="132"/>
  <c r="G14" i="132"/>
  <c r="G12" i="132"/>
  <c r="G11" i="132"/>
  <c r="G10" i="132"/>
  <c r="G8" i="132"/>
  <c r="G7" i="132"/>
  <c r="G6" i="132"/>
  <c r="G5" i="132"/>
  <c r="H86" i="131"/>
  <c r="H85" i="131"/>
  <c r="H84" i="131"/>
  <c r="H83" i="131"/>
  <c r="H82" i="131"/>
  <c r="H81" i="131"/>
  <c r="H78" i="131"/>
  <c r="H77" i="131"/>
  <c r="H76" i="131"/>
  <c r="H74" i="131"/>
  <c r="H73" i="131"/>
  <c r="H72" i="131"/>
  <c r="H71" i="131"/>
  <c r="H69" i="131"/>
  <c r="H67" i="131"/>
  <c r="H66" i="131"/>
  <c r="H65" i="131"/>
  <c r="H62" i="131"/>
  <c r="H61" i="131"/>
  <c r="H60" i="131"/>
  <c r="H59" i="131"/>
  <c r="H58" i="131"/>
  <c r="H57" i="131"/>
  <c r="H56" i="131"/>
  <c r="H55" i="131"/>
  <c r="H53" i="131"/>
  <c r="H52" i="131"/>
  <c r="H51" i="131"/>
  <c r="H50" i="131"/>
  <c r="H49" i="131"/>
  <c r="H48" i="131"/>
  <c r="H46" i="131"/>
  <c r="H45" i="131"/>
  <c r="H44" i="131"/>
  <c r="H43" i="131"/>
  <c r="H42" i="131"/>
  <c r="H41" i="131"/>
  <c r="H39" i="131"/>
  <c r="H38" i="131"/>
  <c r="H37" i="131"/>
  <c r="H36" i="131"/>
  <c r="H35" i="131"/>
  <c r="H34" i="131"/>
  <c r="H33" i="131"/>
  <c r="H32" i="131"/>
  <c r="H30" i="131"/>
  <c r="H29" i="131"/>
  <c r="H28" i="131"/>
  <c r="H23" i="131"/>
  <c r="H22" i="131"/>
  <c r="H21" i="131"/>
  <c r="H20" i="131"/>
  <c r="H17" i="131"/>
  <c r="H16" i="131"/>
  <c r="H15" i="131"/>
  <c r="H14" i="131"/>
  <c r="H13" i="131"/>
  <c r="H12" i="131"/>
  <c r="H11" i="131"/>
  <c r="F8" i="131"/>
  <c r="G9" i="130"/>
  <c r="G8" i="130"/>
  <c r="G7" i="130"/>
  <c r="G6" i="130"/>
  <c r="F11" i="128"/>
  <c r="F10" i="128"/>
  <c r="F9" i="128"/>
  <c r="F8" i="128"/>
  <c r="F7" i="128"/>
  <c r="F6" i="128"/>
  <c r="F5" i="128"/>
  <c r="F16" i="127"/>
  <c r="F15" i="127"/>
  <c r="F14" i="127"/>
  <c r="F13" i="127"/>
  <c r="F12" i="127"/>
  <c r="F11" i="127"/>
  <c r="F10" i="127"/>
  <c r="F9" i="127"/>
  <c r="F8" i="127"/>
  <c r="F7" i="127"/>
  <c r="F6" i="127"/>
  <c r="F5" i="127"/>
  <c r="G21" i="126"/>
  <c r="G20" i="126"/>
  <c r="G19" i="126"/>
  <c r="G18" i="126"/>
  <c r="G17" i="126"/>
  <c r="G16" i="126"/>
  <c r="G15" i="126"/>
  <c r="G14" i="126"/>
  <c r="G13" i="126"/>
  <c r="G12" i="126"/>
  <c r="G11" i="126"/>
  <c r="G11" i="125"/>
  <c r="G10" i="125"/>
  <c r="G9" i="125"/>
  <c r="G7" i="125"/>
  <c r="G6" i="125"/>
  <c r="H42" i="124"/>
  <c r="H41" i="124"/>
  <c r="H40" i="124"/>
  <c r="H39" i="124"/>
  <c r="H38" i="124"/>
  <c r="H36" i="124"/>
  <c r="H35" i="124"/>
  <c r="H34" i="124"/>
  <c r="H33" i="124"/>
  <c r="H32" i="124"/>
  <c r="H31" i="124"/>
  <c r="H30" i="124"/>
  <c r="H27" i="124"/>
  <c r="H26" i="124"/>
  <c r="H25" i="124"/>
  <c r="H24" i="124"/>
  <c r="H22" i="124"/>
  <c r="H21" i="124"/>
  <c r="H20" i="124"/>
  <c r="H18" i="124"/>
  <c r="H17" i="124"/>
  <c r="H16" i="124"/>
  <c r="H15" i="124"/>
  <c r="H14" i="124"/>
  <c r="H13" i="124"/>
  <c r="H12" i="124"/>
  <c r="H10" i="124"/>
  <c r="H9" i="124"/>
  <c r="G22" i="123"/>
  <c r="G21" i="123"/>
  <c r="G20" i="123"/>
  <c r="G19" i="123"/>
  <c r="G17" i="123"/>
  <c r="G16" i="123"/>
  <c r="G15" i="123"/>
  <c r="G14" i="123"/>
  <c r="G13" i="123"/>
  <c r="G12" i="123"/>
  <c r="G10" i="123"/>
  <c r="G9" i="123"/>
  <c r="G8" i="123"/>
  <c r="G6" i="123"/>
  <c r="G36" i="121"/>
  <c r="G35" i="121"/>
  <c r="G34" i="121"/>
  <c r="G33" i="121"/>
  <c r="G31" i="121"/>
  <c r="G30" i="121"/>
  <c r="G29" i="121"/>
  <c r="G28" i="121"/>
  <c r="G27" i="121"/>
  <c r="G26" i="121"/>
  <c r="G25" i="121"/>
  <c r="G23" i="121"/>
  <c r="G22" i="121"/>
  <c r="G21" i="121"/>
  <c r="G20" i="121"/>
  <c r="G19" i="121"/>
  <c r="G17" i="121"/>
  <c r="G16" i="121"/>
  <c r="G15" i="121"/>
  <c r="G13" i="121"/>
  <c r="G12" i="121"/>
  <c r="G11" i="121"/>
  <c r="G10" i="121"/>
  <c r="G9" i="121"/>
  <c r="G77" i="120"/>
  <c r="G76" i="120"/>
  <c r="G75" i="120"/>
  <c r="G74" i="120"/>
  <c r="G73" i="120"/>
  <c r="G72" i="120"/>
  <c r="G71" i="120"/>
  <c r="G70" i="120"/>
  <c r="G69" i="120"/>
  <c r="G68" i="120"/>
  <c r="G67" i="120"/>
  <c r="G66" i="120"/>
  <c r="G60" i="120"/>
  <c r="G59" i="120"/>
  <c r="G58" i="120"/>
  <c r="G57" i="120"/>
  <c r="G56" i="120"/>
  <c r="G55" i="120"/>
  <c r="G54" i="120"/>
  <c r="G53" i="120"/>
  <c r="G51" i="120"/>
  <c r="G50" i="120"/>
  <c r="G49" i="120"/>
  <c r="G47" i="120"/>
  <c r="G46" i="120"/>
  <c r="G45" i="120"/>
  <c r="G44" i="120"/>
  <c r="G42" i="120"/>
  <c r="G41" i="120"/>
  <c r="G40" i="120"/>
  <c r="G39" i="120"/>
  <c r="G38" i="120"/>
  <c r="G37" i="120"/>
  <c r="G36" i="120"/>
  <c r="G35" i="120"/>
  <c r="G34" i="120"/>
  <c r="G33" i="120"/>
  <c r="G32" i="120"/>
  <c r="G31" i="120"/>
  <c r="G29" i="120"/>
  <c r="G28" i="120"/>
  <c r="G27" i="120"/>
  <c r="G25" i="120"/>
  <c r="G24" i="120"/>
  <c r="G23" i="120"/>
  <c r="G22" i="120"/>
  <c r="G21" i="120"/>
  <c r="G20" i="120"/>
  <c r="G19" i="120"/>
  <c r="G18" i="120"/>
  <c r="G17" i="120"/>
  <c r="G16" i="120"/>
  <c r="G29" i="119"/>
  <c r="G28" i="119"/>
  <c r="G27" i="119"/>
  <c r="G26" i="119"/>
  <c r="G25" i="119"/>
  <c r="G24" i="119"/>
  <c r="G22" i="119"/>
  <c r="G19" i="119"/>
  <c r="G18" i="119"/>
  <c r="G17" i="119"/>
  <c r="G15" i="119"/>
  <c r="G14" i="119"/>
  <c r="G12" i="119"/>
  <c r="G11" i="119"/>
  <c r="G10" i="119"/>
  <c r="G9" i="119"/>
  <c r="G8" i="119"/>
  <c r="H73" i="118"/>
  <c r="H72" i="118"/>
  <c r="H71" i="118"/>
  <c r="H68" i="118"/>
  <c r="H67" i="118"/>
  <c r="H66" i="118"/>
  <c r="H65" i="118"/>
  <c r="H63" i="118"/>
  <c r="H62" i="118"/>
  <c r="H60" i="118"/>
  <c r="H58" i="118"/>
  <c r="H56" i="118"/>
  <c r="H54" i="118"/>
  <c r="H53" i="118"/>
  <c r="H52" i="118"/>
  <c r="H50" i="118"/>
  <c r="H49" i="118"/>
  <c r="H48" i="118"/>
  <c r="H46" i="118"/>
  <c r="H45" i="118"/>
  <c r="H44" i="118"/>
  <c r="H42" i="118"/>
  <c r="H41" i="118"/>
  <c r="H40" i="118"/>
  <c r="H39" i="118"/>
  <c r="H38" i="118"/>
  <c r="H36" i="118"/>
  <c r="H35" i="118"/>
  <c r="H34" i="118"/>
  <c r="H32" i="118"/>
  <c r="H31" i="118"/>
  <c r="H27" i="118"/>
  <c r="H26" i="118"/>
  <c r="H25" i="118"/>
  <c r="H23" i="118"/>
  <c r="H22" i="118"/>
  <c r="H21" i="118"/>
  <c r="H19" i="118"/>
  <c r="H18" i="118"/>
  <c r="H17" i="118"/>
  <c r="H15" i="118"/>
  <c r="H14" i="118"/>
  <c r="H13" i="118"/>
  <c r="H10" i="118"/>
  <c r="H50" i="116"/>
  <c r="H49" i="116"/>
  <c r="H47" i="116"/>
  <c r="H46" i="116"/>
  <c r="H44" i="116"/>
  <c r="H43" i="116"/>
  <c r="H40" i="116"/>
  <c r="H39" i="116"/>
  <c r="H38" i="116"/>
  <c r="H37" i="116"/>
  <c r="H36" i="116"/>
  <c r="H35" i="116"/>
  <c r="H34" i="116"/>
  <c r="H33" i="116"/>
  <c r="H32" i="116"/>
  <c r="H31" i="116"/>
  <c r="H29" i="116"/>
  <c r="H28" i="116"/>
  <c r="H26" i="116"/>
  <c r="H24" i="116"/>
  <c r="H23" i="116"/>
  <c r="H22" i="116"/>
  <c r="H21" i="116"/>
  <c r="H20" i="116"/>
  <c r="H19" i="116"/>
  <c r="H17" i="116"/>
  <c r="H16" i="116"/>
  <c r="H15" i="116"/>
  <c r="H13" i="116"/>
  <c r="H12" i="116"/>
  <c r="H10" i="116"/>
  <c r="H9" i="116"/>
  <c r="H7" i="116"/>
  <c r="H6" i="116"/>
  <c r="I63" i="113"/>
  <c r="I62" i="113"/>
  <c r="I61" i="113"/>
  <c r="I60" i="113"/>
  <c r="I59" i="113"/>
  <c r="I58" i="113"/>
  <c r="I56" i="113"/>
  <c r="I55" i="113"/>
  <c r="I54" i="113"/>
  <c r="I52" i="113"/>
  <c r="I51" i="113"/>
  <c r="I50" i="113"/>
  <c r="I49" i="113"/>
  <c r="I48" i="113"/>
  <c r="I47" i="113"/>
  <c r="I46" i="113"/>
  <c r="I44" i="113"/>
  <c r="I43" i="113"/>
  <c r="I42" i="113"/>
  <c r="I41" i="113"/>
  <c r="I40" i="113"/>
  <c r="I39" i="113"/>
  <c r="I36" i="113"/>
  <c r="I35" i="113"/>
  <c r="I34" i="113"/>
  <c r="I33" i="113"/>
  <c r="I32" i="113"/>
  <c r="I31" i="113"/>
  <c r="I28" i="113"/>
  <c r="I27" i="113"/>
  <c r="I26" i="113"/>
  <c r="I25" i="113"/>
  <c r="I24" i="113"/>
  <c r="I23" i="113"/>
  <c r="I21" i="113"/>
  <c r="I20" i="113"/>
  <c r="I19" i="113"/>
  <c r="I17" i="113"/>
  <c r="I16" i="113"/>
  <c r="I13" i="113"/>
  <c r="I12" i="113"/>
  <c r="I11" i="113"/>
  <c r="I10" i="113"/>
  <c r="I9" i="113"/>
  <c r="I8" i="113"/>
  <c r="I7" i="113"/>
  <c r="I6" i="113"/>
  <c r="F7" i="111"/>
  <c r="F6" i="111"/>
  <c r="F5" i="111"/>
  <c r="H21" i="108"/>
  <c r="H19" i="108"/>
  <c r="H17" i="108"/>
  <c r="H16" i="108"/>
  <c r="H13" i="108"/>
  <c r="H11" i="108"/>
  <c r="F25" i="108"/>
  <c r="H25" i="108"/>
  <c r="G16" i="105"/>
  <c r="G15" i="105"/>
  <c r="G14" i="105"/>
  <c r="G12" i="105"/>
  <c r="G11" i="105"/>
  <c r="G10" i="105"/>
  <c r="G9" i="105"/>
  <c r="G7" i="105"/>
  <c r="G6" i="105"/>
  <c r="G10" i="103"/>
  <c r="G9" i="103"/>
  <c r="G8" i="103"/>
  <c r="G7" i="103"/>
  <c r="G6" i="103"/>
  <c r="G7" i="102"/>
  <c r="G6" i="102"/>
  <c r="H14" i="101"/>
  <c r="H13" i="101"/>
  <c r="H12" i="101"/>
  <c r="H10" i="101"/>
  <c r="H9" i="101"/>
  <c r="H8" i="101"/>
  <c r="H7" i="101"/>
  <c r="H12" i="100"/>
  <c r="H11" i="100"/>
  <c r="H10" i="100"/>
  <c r="H9" i="100"/>
  <c r="H8" i="100"/>
  <c r="H6" i="100"/>
  <c r="G8" i="99"/>
  <c r="G7" i="99"/>
  <c r="G6" i="99"/>
  <c r="H18" i="98"/>
  <c r="H17" i="98"/>
  <c r="H16" i="98"/>
  <c r="H14" i="98"/>
  <c r="H11" i="98"/>
  <c r="H10" i="98"/>
  <c r="H9" i="98"/>
  <c r="H7" i="98"/>
  <c r="G5" i="96"/>
  <c r="G5" i="94"/>
  <c r="G5" i="95"/>
  <c r="G44" i="93"/>
  <c r="G48" i="93"/>
  <c r="G43" i="93"/>
  <c r="G42" i="93"/>
  <c r="G41" i="93"/>
  <c r="G39" i="93"/>
  <c r="G38" i="93"/>
  <c r="G37" i="93"/>
  <c r="G35" i="93"/>
  <c r="G34" i="93"/>
  <c r="G32" i="93"/>
  <c r="G31" i="93"/>
  <c r="G29" i="93"/>
  <c r="G28" i="93"/>
  <c r="G27" i="93"/>
  <c r="G26" i="93"/>
  <c r="G25" i="93"/>
  <c r="G24" i="93"/>
  <c r="G22" i="93"/>
  <c r="G21" i="93"/>
  <c r="G20" i="93"/>
  <c r="G18" i="93"/>
  <c r="G16" i="93"/>
  <c r="G15" i="93"/>
  <c r="G14" i="93"/>
  <c r="G13" i="93"/>
  <c r="G12" i="93"/>
  <c r="G10" i="93"/>
  <c r="G9" i="93"/>
  <c r="G8" i="93"/>
  <c r="G7" i="93"/>
  <c r="G6" i="93"/>
  <c r="H34" i="92"/>
  <c r="H33" i="92"/>
  <c r="H32" i="92"/>
  <c r="H30" i="92"/>
  <c r="H27" i="92"/>
  <c r="H25" i="92"/>
  <c r="H24" i="92"/>
  <c r="G11" i="91"/>
  <c r="G10" i="91"/>
  <c r="G9" i="91"/>
  <c r="G8" i="91"/>
  <c r="G7" i="91"/>
  <c r="G6" i="91"/>
  <c r="H48" i="89"/>
  <c r="H47" i="89"/>
  <c r="H45" i="89"/>
  <c r="H44" i="89"/>
  <c r="H43" i="89"/>
  <c r="H41" i="89"/>
  <c r="H40" i="89"/>
  <c r="H39" i="89"/>
  <c r="H37" i="89"/>
  <c r="H36" i="89"/>
  <c r="H34" i="89"/>
  <c r="H33" i="89"/>
  <c r="H32" i="89"/>
  <c r="H30" i="89"/>
  <c r="H28" i="89"/>
  <c r="H27" i="89"/>
  <c r="H26" i="89"/>
  <c r="H24" i="89"/>
  <c r="H23" i="89"/>
  <c r="H22" i="89"/>
  <c r="H19" i="89"/>
  <c r="H18" i="89"/>
  <c r="H15" i="89"/>
  <c r="H14" i="89"/>
  <c r="H13" i="89"/>
  <c r="H11" i="89"/>
  <c r="H10" i="89"/>
  <c r="H7" i="89"/>
  <c r="H6" i="89"/>
  <c r="G15" i="83"/>
  <c r="G12" i="83"/>
  <c r="G10" i="83"/>
  <c r="E12" i="83"/>
  <c r="E15" i="83"/>
  <c r="E10" i="83"/>
  <c r="E7" i="83"/>
  <c r="G7" i="83"/>
  <c r="H13" i="82"/>
  <c r="C30" i="64" s="1"/>
  <c r="F76" i="79"/>
  <c r="H76" i="79"/>
  <c r="F18" i="79"/>
  <c r="H18" i="79"/>
  <c r="H34" i="80"/>
  <c r="H32" i="80"/>
  <c r="H26" i="80"/>
  <c r="H24" i="80"/>
  <c r="H18" i="80"/>
  <c r="H16" i="80"/>
  <c r="H10" i="80"/>
  <c r="H52" i="89"/>
  <c r="H81" i="79"/>
  <c r="H80" i="79"/>
  <c r="H79" i="79"/>
  <c r="H77" i="79"/>
  <c r="H73" i="79"/>
  <c r="H70" i="79"/>
  <c r="H69" i="79"/>
  <c r="H68" i="79"/>
  <c r="H66" i="79"/>
  <c r="H65" i="79"/>
  <c r="H64" i="79"/>
  <c r="H62" i="79"/>
  <c r="H61" i="79"/>
  <c r="H60" i="79"/>
  <c r="H57" i="79"/>
  <c r="H56" i="79"/>
  <c r="H54" i="79"/>
  <c r="H53" i="79"/>
  <c r="H52" i="79"/>
  <c r="H50" i="79"/>
  <c r="H49" i="79"/>
  <c r="H48" i="79"/>
  <c r="H47" i="79"/>
  <c r="H46" i="79"/>
  <c r="H45" i="79"/>
  <c r="H44" i="79"/>
  <c r="H43" i="79"/>
  <c r="H41" i="79"/>
  <c r="H40" i="79"/>
  <c r="H39" i="79"/>
  <c r="H38" i="79"/>
  <c r="H37" i="79"/>
  <c r="H35" i="79"/>
  <c r="H34" i="79"/>
  <c r="H33" i="79"/>
  <c r="H32" i="79"/>
  <c r="H31" i="79"/>
  <c r="H29" i="79"/>
  <c r="H28" i="79"/>
  <c r="H27" i="79"/>
  <c r="H26" i="79"/>
  <c r="H25" i="79"/>
  <c r="H23" i="79"/>
  <c r="H22" i="79"/>
  <c r="H20" i="79"/>
  <c r="H16" i="79"/>
  <c r="H11" i="79"/>
  <c r="H10" i="79"/>
  <c r="F14" i="79"/>
  <c r="H14" i="79"/>
  <c r="H22" i="75"/>
  <c r="H21" i="75"/>
  <c r="H19" i="75"/>
  <c r="H18" i="75"/>
  <c r="H17" i="75"/>
  <c r="H15" i="75"/>
  <c r="H14" i="75"/>
  <c r="H12" i="75"/>
  <c r="H11" i="75"/>
  <c r="H9" i="75"/>
  <c r="H8" i="75"/>
  <c r="H7" i="75"/>
  <c r="H6" i="75"/>
  <c r="H106" i="74"/>
  <c r="H105" i="74"/>
  <c r="H104" i="74"/>
  <c r="H103" i="74"/>
  <c r="H102" i="74"/>
  <c r="H101" i="74"/>
  <c r="H100" i="74"/>
  <c r="H99" i="74"/>
  <c r="H98" i="74"/>
  <c r="H222" i="74"/>
  <c r="H221" i="74"/>
  <c r="H220" i="74"/>
  <c r="H218" i="74"/>
  <c r="H217" i="74"/>
  <c r="H215" i="74"/>
  <c r="H214" i="74"/>
  <c r="H211" i="74"/>
  <c r="H210" i="74"/>
  <c r="H209" i="74"/>
  <c r="H208" i="74"/>
  <c r="H206" i="74"/>
  <c r="H205" i="74"/>
  <c r="H203" i="74"/>
  <c r="H202" i="74"/>
  <c r="H201" i="74"/>
  <c r="H200" i="74"/>
  <c r="H199" i="74"/>
  <c r="H197" i="74"/>
  <c r="H196" i="74"/>
  <c r="H195" i="74"/>
  <c r="H194" i="74"/>
  <c r="H192" i="74"/>
  <c r="H191" i="74"/>
  <c r="H189" i="74"/>
  <c r="H188" i="74"/>
  <c r="H186" i="74"/>
  <c r="H185" i="74"/>
  <c r="H183" i="74"/>
  <c r="H182" i="74"/>
  <c r="H179" i="74"/>
  <c r="H178" i="74"/>
  <c r="H176" i="74"/>
  <c r="H175" i="74"/>
  <c r="H174" i="74"/>
  <c r="H173" i="74"/>
  <c r="H172" i="74"/>
  <c r="H171" i="74"/>
  <c r="H169" i="74"/>
  <c r="H168" i="74"/>
  <c r="H167" i="74"/>
  <c r="H166" i="74"/>
  <c r="H165" i="74"/>
  <c r="H162" i="74"/>
  <c r="H161" i="74"/>
  <c r="H160" i="74"/>
  <c r="H158" i="74"/>
  <c r="H157" i="74"/>
  <c r="H154" i="74"/>
  <c r="H153" i="74"/>
  <c r="H152" i="74"/>
  <c r="H150" i="74"/>
  <c r="H149" i="74"/>
  <c r="H146" i="74"/>
  <c r="H145" i="74"/>
  <c r="H144" i="74"/>
  <c r="H142" i="74"/>
  <c r="H141" i="74"/>
  <c r="H138" i="74"/>
  <c r="H137" i="74"/>
  <c r="H136" i="74"/>
  <c r="H134" i="74"/>
  <c r="H133" i="74"/>
  <c r="H130" i="74"/>
  <c r="H129" i="74"/>
  <c r="H128" i="74"/>
  <c r="H126" i="74"/>
  <c r="H125" i="74"/>
  <c r="H122" i="74"/>
  <c r="H121" i="74"/>
  <c r="H120" i="74"/>
  <c r="H118" i="74"/>
  <c r="H117" i="74"/>
  <c r="H114" i="74"/>
  <c r="H113" i="74"/>
  <c r="H112" i="74"/>
  <c r="H110" i="74"/>
  <c r="H109" i="74"/>
  <c r="H97" i="74"/>
  <c r="H96" i="74"/>
  <c r="H94" i="74"/>
  <c r="H93" i="74"/>
  <c r="H92" i="74"/>
  <c r="H90" i="74"/>
  <c r="H89" i="74"/>
  <c r="H86" i="74"/>
  <c r="H85" i="74"/>
  <c r="H84" i="74"/>
  <c r="H82" i="74"/>
  <c r="H81" i="74"/>
  <c r="H80" i="74"/>
  <c r="H78" i="74"/>
  <c r="H77" i="74"/>
  <c r="H75" i="74"/>
  <c r="H74" i="74"/>
  <c r="H73" i="74"/>
  <c r="H71" i="74"/>
  <c r="H70" i="74"/>
  <c r="H69" i="74"/>
  <c r="H66" i="74"/>
  <c r="H65" i="74"/>
  <c r="H63" i="74"/>
  <c r="H62" i="74"/>
  <c r="H61" i="74"/>
  <c r="H60" i="74"/>
  <c r="H58" i="74"/>
  <c r="H57" i="74"/>
  <c r="H56" i="74"/>
  <c r="H55" i="74"/>
  <c r="H53" i="74"/>
  <c r="H52" i="74"/>
  <c r="H50" i="74"/>
  <c r="H49" i="74"/>
  <c r="H47" i="74"/>
  <c r="H46" i="74"/>
  <c r="H44" i="74"/>
  <c r="H43" i="74"/>
  <c r="H41" i="74"/>
  <c r="H40" i="74"/>
  <c r="H37" i="74"/>
  <c r="H36" i="74"/>
  <c r="H34" i="74"/>
  <c r="H33" i="74"/>
  <c r="H32" i="74"/>
  <c r="H31" i="74"/>
  <c r="H30" i="74"/>
  <c r="H29" i="74"/>
  <c r="H27" i="74"/>
  <c r="H26" i="74"/>
  <c r="H25" i="74"/>
  <c r="H24" i="74"/>
  <c r="H23" i="74"/>
  <c r="H20" i="74"/>
  <c r="H19" i="74"/>
  <c r="H18" i="74"/>
  <c r="H16" i="74"/>
  <c r="H15" i="74"/>
  <c r="H12" i="74"/>
  <c r="H11" i="74"/>
  <c r="H10" i="74"/>
  <c r="H8" i="74"/>
  <c r="H7" i="74"/>
  <c r="H69" i="73"/>
  <c r="H68" i="73"/>
  <c r="H67" i="73"/>
  <c r="H66" i="73"/>
  <c r="H64" i="73"/>
  <c r="H63" i="73"/>
  <c r="H62" i="73"/>
  <c r="H61" i="73"/>
  <c r="H59" i="73"/>
  <c r="H58" i="73"/>
  <c r="H56" i="73"/>
  <c r="H55" i="73"/>
  <c r="H53" i="73"/>
  <c r="H52" i="73"/>
  <c r="H50" i="73"/>
  <c r="H49" i="73"/>
  <c r="H46" i="73"/>
  <c r="H45" i="73"/>
  <c r="H43" i="73"/>
  <c r="H42" i="73"/>
  <c r="H41" i="73"/>
  <c r="H40" i="73"/>
  <c r="H38" i="73"/>
  <c r="H37" i="73"/>
  <c r="H35" i="73"/>
  <c r="H34" i="73"/>
  <c r="H33" i="73"/>
  <c r="H32" i="73"/>
  <c r="H30" i="73"/>
  <c r="H29" i="73"/>
  <c r="H28" i="73"/>
  <c r="H27" i="73"/>
  <c r="H25" i="73"/>
  <c r="H24" i="73"/>
  <c r="H22" i="73"/>
  <c r="H21" i="73"/>
  <c r="H18" i="73"/>
  <c r="H17" i="73"/>
  <c r="H15" i="73"/>
  <c r="H14" i="73"/>
  <c r="H11" i="73"/>
  <c r="H10" i="73"/>
  <c r="H8" i="73"/>
  <c r="H7" i="73"/>
  <c r="E35" i="68"/>
  <c r="E31" i="68"/>
  <c r="E14" i="68"/>
  <c r="G10" i="156"/>
  <c r="G15" i="153"/>
  <c r="G41" i="154"/>
  <c r="G23" i="152"/>
  <c r="G12" i="151"/>
  <c r="G15" i="150"/>
  <c r="G24" i="149"/>
  <c r="H27" i="147"/>
  <c r="G21" i="148"/>
  <c r="G28" i="146"/>
  <c r="I29" i="145"/>
  <c r="I13" i="144"/>
  <c r="G36" i="143"/>
  <c r="G11" i="142"/>
  <c r="G10" i="141"/>
  <c r="G18" i="140"/>
  <c r="H24" i="139"/>
  <c r="H42" i="138"/>
  <c r="H46" i="137"/>
  <c r="G20" i="136"/>
  <c r="G18" i="135"/>
  <c r="H58" i="134"/>
  <c r="H19" i="133"/>
  <c r="G20" i="132"/>
  <c r="H90" i="131"/>
  <c r="G18" i="130"/>
  <c r="F14" i="129"/>
  <c r="F15" i="128"/>
  <c r="F20" i="127"/>
  <c r="G27" i="126"/>
  <c r="G15" i="125"/>
  <c r="H46" i="124"/>
  <c r="G26" i="123"/>
  <c r="G40" i="121"/>
  <c r="G81" i="120"/>
  <c r="G33" i="119"/>
  <c r="H77" i="118"/>
  <c r="H54" i="116"/>
  <c r="I67" i="113"/>
  <c r="F11" i="111"/>
  <c r="H55" i="108"/>
  <c r="G20" i="105"/>
  <c r="G14" i="103"/>
  <c r="G10" i="102"/>
  <c r="H18" i="101"/>
  <c r="H16" i="100"/>
  <c r="G12" i="99"/>
  <c r="H22" i="98"/>
  <c r="G9" i="96"/>
  <c r="G9" i="94"/>
  <c r="G8" i="95"/>
  <c r="H38" i="92"/>
  <c r="G16" i="91"/>
  <c r="G19" i="83"/>
  <c r="H26" i="75"/>
  <c r="H226" i="74"/>
  <c r="H73" i="73"/>
  <c r="H85" i="79"/>
  <c r="C11" i="64" l="1"/>
  <c r="E20" i="90"/>
  <c r="C35" i="64"/>
  <c r="C38" i="64"/>
  <c r="C65" i="64"/>
  <c r="C66" i="64"/>
  <c r="C60" i="64"/>
  <c r="C24" i="64"/>
  <c r="H45" i="107"/>
  <c r="C56" i="64"/>
  <c r="C13" i="64"/>
  <c r="H52" i="88"/>
  <c r="C53" i="64"/>
  <c r="C67" i="64"/>
  <c r="H46" i="104"/>
  <c r="C46" i="64" s="1"/>
  <c r="H49" i="81"/>
  <c r="C27" i="64"/>
  <c r="C14" i="64"/>
  <c r="C12" i="64"/>
  <c r="C10" i="64"/>
  <c r="C9" i="64"/>
  <c r="C33" i="64" l="1"/>
  <c r="C36" i="64"/>
  <c r="C34" i="64"/>
  <c r="C37" i="64"/>
  <c r="C64" i="64"/>
  <c r="C62" i="64"/>
  <c r="C26" i="64"/>
  <c r="C23" i="64"/>
  <c r="C25" i="64"/>
  <c r="C17" i="64"/>
  <c r="C39" i="64" l="1"/>
  <c r="C81" i="64" s="1"/>
  <c r="C84" i="64" l="1"/>
  <c r="C86" i="64" s="1"/>
  <c r="C88" i="64" l="1"/>
  <c r="C90" i="64" s="1"/>
</calcChain>
</file>

<file path=xl/sharedStrings.xml><?xml version="1.0" encoding="utf-8"?>
<sst xmlns="http://schemas.openxmlformats.org/spreadsheetml/2006/main" count="6992" uniqueCount="3289">
  <si>
    <t>ITEM</t>
  </si>
  <si>
    <t>DESCRIPTION</t>
  </si>
  <si>
    <t>UNIT</t>
  </si>
  <si>
    <t>QTY</t>
  </si>
  <si>
    <t>RATE</t>
  </si>
  <si>
    <t>AMT</t>
  </si>
  <si>
    <t>Car ports</t>
  </si>
  <si>
    <t>CLEARING AND GRUBBING</t>
  </si>
  <si>
    <t>DRAINS</t>
  </si>
  <si>
    <t>Excavation for open drains:</t>
  </si>
  <si>
    <t xml:space="preserve"> </t>
  </si>
  <si>
    <t>Provision and application of water for curing</t>
  </si>
  <si>
    <t>Cutting back the edges of the existing surfacing for the repairing of edge breaks</t>
  </si>
  <si>
    <t>Prime coat:</t>
  </si>
  <si>
    <t>Backfilling of excavations for patching with:</t>
  </si>
  <si>
    <t>Aggregate for blinding:</t>
  </si>
  <si>
    <t>Bituminous binder variations:</t>
  </si>
  <si>
    <t>Rolling the cracks</t>
  </si>
  <si>
    <t>lump sum</t>
  </si>
  <si>
    <t>TOTAL CARRIED FORWARD TO SUMMARY</t>
  </si>
  <si>
    <t>(ii)</t>
  </si>
  <si>
    <t>(i)</t>
  </si>
  <si>
    <t>(a)</t>
  </si>
  <si>
    <t>GENERAL REQUIREMENTS AND PROVISIONS</t>
  </si>
  <si>
    <t>(b)</t>
  </si>
  <si>
    <t>Fixed obligations</t>
  </si>
  <si>
    <t>(d)</t>
  </si>
  <si>
    <t>(e)</t>
  </si>
  <si>
    <t>(f)</t>
  </si>
  <si>
    <t>(g)</t>
  </si>
  <si>
    <t>(iii)</t>
  </si>
  <si>
    <t>Items measured by number</t>
  </si>
  <si>
    <t>Items measured by area</t>
  </si>
  <si>
    <t>Fixed costs</t>
  </si>
  <si>
    <t>Running costs</t>
  </si>
  <si>
    <t>(c)</t>
  </si>
  <si>
    <t>Flagmen</t>
  </si>
  <si>
    <t>Personnel</t>
  </si>
  <si>
    <t>Using the excavated material</t>
  </si>
  <si>
    <t>Mild steel bars</t>
  </si>
  <si>
    <t>Welded steel fabric</t>
  </si>
  <si>
    <t>Reinforced concrete</t>
  </si>
  <si>
    <t>In hard material</t>
  </si>
  <si>
    <t>Planing</t>
  </si>
  <si>
    <t>month</t>
  </si>
  <si>
    <t>SUBTOTAL A</t>
  </si>
  <si>
    <t>SUBTOTAL B</t>
  </si>
  <si>
    <t>VALUE ADDED TAX:</t>
  </si>
  <si>
    <t xml:space="preserve">15% of Subtotal </t>
  </si>
  <si>
    <t>C2.3 SUMMARY OF PRICING SCHEDULE</t>
  </si>
  <si>
    <t>C1.2</t>
  </si>
  <si>
    <r>
      <t>cubic metre (m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</si>
  <si>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ton (t)</t>
  </si>
  <si>
    <t>metre (m)</t>
  </si>
  <si>
    <t>C1.2.5</t>
  </si>
  <si>
    <t xml:space="preserve">Safety </t>
  </si>
  <si>
    <t>C1.2.5.1</t>
  </si>
  <si>
    <t>C1.2.5.2</t>
  </si>
  <si>
    <t>Implementation of health and safety plan</t>
  </si>
  <si>
    <t>Motor grader</t>
  </si>
  <si>
    <t>C1.3</t>
  </si>
  <si>
    <t>CONTRACTOR’S SITE ESTABLISHMENT AND GENERAL OBLIGATIONS</t>
  </si>
  <si>
    <t>The Contractor's general obligations</t>
  </si>
  <si>
    <t>C1.3.1.1</t>
  </si>
  <si>
    <t>C1.3.1.3</t>
  </si>
  <si>
    <t>Time-related obligations</t>
  </si>
  <si>
    <t>C1.4</t>
  </si>
  <si>
    <t>FACILITIES FOR THE ENGINEER</t>
  </si>
  <si>
    <t>C1.4.1</t>
  </si>
  <si>
    <t>Site accommodation</t>
  </si>
  <si>
    <t>C1.4.1.1</t>
  </si>
  <si>
    <t>C1.4.1.6</t>
  </si>
  <si>
    <t>C1.4.1.7</t>
  </si>
  <si>
    <t>C1.4.1.13</t>
  </si>
  <si>
    <t>C1.4.1.14</t>
  </si>
  <si>
    <t xml:space="preserve">Offices and conference room </t>
  </si>
  <si>
    <t>Rented housing paid for by the Contractor</t>
  </si>
  <si>
    <t>Contractor's handling costs, profit and all other charges in respect of item C1.4.1.13</t>
  </si>
  <si>
    <t>C1.4.2</t>
  </si>
  <si>
    <t>Notice boards</t>
  </si>
  <si>
    <t>White boards</t>
  </si>
  <si>
    <t>C1.4.2.8</t>
  </si>
  <si>
    <t>C1.4.2.9</t>
  </si>
  <si>
    <t>C1.4.3</t>
  </si>
  <si>
    <t>C1.4.3.2</t>
  </si>
  <si>
    <t>C1.4.3.8</t>
  </si>
  <si>
    <t>C1.4.3.11</t>
  </si>
  <si>
    <t>C1.4.3.23</t>
  </si>
  <si>
    <t>C1.4.3.30</t>
  </si>
  <si>
    <t>C1.4.3.31</t>
  </si>
  <si>
    <t>C1.4.3.36</t>
  </si>
  <si>
    <t xml:space="preserve">Office chair </t>
  </si>
  <si>
    <t>Conference table</t>
  </si>
  <si>
    <t>General purpose steel cabinet with shelves</t>
  </si>
  <si>
    <t>Fire extinguisher 9,0 kg, dry powder type</t>
  </si>
  <si>
    <t>A4 colour printer, copier, scanner</t>
  </si>
  <si>
    <t>Rain gauge</t>
  </si>
  <si>
    <t>C1.4.4</t>
  </si>
  <si>
    <t>Prime cost items</t>
  </si>
  <si>
    <t>C1.4.4.1</t>
  </si>
  <si>
    <t>C1.4.4.2</t>
  </si>
  <si>
    <t>C1.4.4.5</t>
  </si>
  <si>
    <t>C1.4.4.6</t>
  </si>
  <si>
    <t>C1.4.4.7</t>
  </si>
  <si>
    <t>C1.4.4.8</t>
  </si>
  <si>
    <t>Cell phones costs, including pro-rata rentals, for calls made in connection with contract administration</t>
  </si>
  <si>
    <t>Handling costs and profit in respect of item C1.4.4.1</t>
  </si>
  <si>
    <t>The provision of internet connectivity and WiFi data for Engineer’s site staff</t>
  </si>
  <si>
    <t>Handling costs and profit in respect of item C1.4.4.5</t>
  </si>
  <si>
    <t xml:space="preserve">The provision of paper and ink for a combination colour printer/copier/scanner </t>
  </si>
  <si>
    <t>Handling costs and profit in respect of item C1.4.4.7</t>
  </si>
  <si>
    <t>percentage (%)</t>
  </si>
  <si>
    <t>C1.4.5</t>
  </si>
  <si>
    <t>Services at site offices, laboratories and site accommodation</t>
  </si>
  <si>
    <t>C1.4.5.1</t>
  </si>
  <si>
    <t>C1.4.5.2</t>
  </si>
  <si>
    <t>C1.5</t>
  </si>
  <si>
    <t>ACCOMMODATION OF TRAFFIC</t>
  </si>
  <si>
    <t>C1.5.2</t>
  </si>
  <si>
    <t>Accommodation of vehicular traffic</t>
  </si>
  <si>
    <t>C1.5.4</t>
  </si>
  <si>
    <t>Construction of temporary deviations</t>
  </si>
  <si>
    <t>The applicable payment items required for the construction of temporary deviations shall be taken from the relevant chapters and sections in Chapters 1, 3, 5, 9 and 10 and inserted into the Pricing Schedule here. Each payment item for the construction of temporary deviations shall be preceded by the main payment item number C1.5.4 / followed by the payment number for the applicable payment item</t>
  </si>
  <si>
    <t>C1.5.5</t>
  </si>
  <si>
    <t>Maintenance of temporary deviations</t>
  </si>
  <si>
    <t>C1.5.5.10</t>
  </si>
  <si>
    <t>Watering of temporary deviations and existing roads used as detours</t>
  </si>
  <si>
    <t>hectare (ha)</t>
  </si>
  <si>
    <t>kilometre (km)</t>
  </si>
  <si>
    <t>kilogram (kg)</t>
  </si>
  <si>
    <t>provisional sum</t>
  </si>
  <si>
    <r>
      <t>cubic metre (m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)</t>
    </r>
  </si>
  <si>
    <t>number (No.)</t>
  </si>
  <si>
    <t>C1.5.7</t>
  </si>
  <si>
    <t>Temporary traffic control facilities</t>
  </si>
  <si>
    <t>C1.5.7.1</t>
  </si>
  <si>
    <t>C1.5.7.2</t>
  </si>
  <si>
    <t>C1.5.7.3</t>
  </si>
  <si>
    <t>Delineators including mounting bases and ballast:</t>
  </si>
  <si>
    <t>man-shift</t>
  </si>
  <si>
    <t>C1.6</t>
  </si>
  <si>
    <t>C1.6.1</t>
  </si>
  <si>
    <t>Clearing</t>
  </si>
  <si>
    <t>C1.6.1.1</t>
  </si>
  <si>
    <t>C1.6.1.2</t>
  </si>
  <si>
    <t>Clearing with machines and some hand labour where necessary</t>
  </si>
  <si>
    <t>Clearing with hand labour only when labour enhanced work is specified</t>
  </si>
  <si>
    <t>C1.6.2</t>
  </si>
  <si>
    <t>Grubbing</t>
  </si>
  <si>
    <t>C1.6.2.1</t>
  </si>
  <si>
    <t>Grubbing with machines and some hand labour where necessary</t>
  </si>
  <si>
    <t>C1.7</t>
  </si>
  <si>
    <t>LOADING AND HAULING</t>
  </si>
  <si>
    <t>C1.7.1</t>
  </si>
  <si>
    <t>Loading</t>
  </si>
  <si>
    <t>C1.7.1.1</t>
  </si>
  <si>
    <t>C1.7.1.2</t>
  </si>
  <si>
    <t>Loading from stockpile using machines and some hand labour where necessary</t>
  </si>
  <si>
    <t>Loading from heaps or windrows using machines and/some hand labour where necessary</t>
  </si>
  <si>
    <t>C1.7.2</t>
  </si>
  <si>
    <t>Hauling</t>
  </si>
  <si>
    <t>C1.7.2.2</t>
  </si>
  <si>
    <t>C2.1</t>
  </si>
  <si>
    <t>GENERAL REQUIREMENTS AND TRENCHING FOR SERVICES</t>
  </si>
  <si>
    <t>C2.1.1</t>
  </si>
  <si>
    <t>Location, identification, protection and relocation of existing services</t>
  </si>
  <si>
    <t>C2.1.1.4</t>
  </si>
  <si>
    <t>Permanent services relocation or protection work by the Contractor</t>
  </si>
  <si>
    <t>C2.1.2</t>
  </si>
  <si>
    <r>
      <t>Existing services location, detection and verification</t>
    </r>
    <r>
      <rPr>
        <sz val="10"/>
        <rFont val="Arial"/>
        <family val="2"/>
      </rPr>
      <t xml:space="preserve"> </t>
    </r>
  </si>
  <si>
    <t>C2.1.2.1</t>
  </si>
  <si>
    <t>C2.1.2.2</t>
  </si>
  <si>
    <t>C2.1.2.3</t>
  </si>
  <si>
    <t>C2.1.2.4</t>
  </si>
  <si>
    <t>C2.1.2.5</t>
  </si>
  <si>
    <t>Handling costs and profit in respect of item C2.1.2.1 above</t>
  </si>
  <si>
    <t>Survey to verify existing service positions</t>
  </si>
  <si>
    <t xml:space="preserve">Handling costs and profit in respect of item C2.1.2.3 above </t>
  </si>
  <si>
    <r>
      <t xml:space="preserve">Using hand excavation to locate, expose and verify services </t>
    </r>
    <r>
      <rPr>
        <b/>
        <sz val="10"/>
        <rFont val="Arial"/>
        <family val="2"/>
      </rPr>
      <t xml:space="preserve"> </t>
    </r>
  </si>
  <si>
    <t>prime cost (PC) sum</t>
  </si>
  <si>
    <t>C2.1.11</t>
  </si>
  <si>
    <t>Backfilling of trenches</t>
  </si>
  <si>
    <t>C2.1.11.1</t>
  </si>
  <si>
    <t>From the excavated trench material</t>
  </si>
  <si>
    <t xml:space="preserve">From other excavations on Site </t>
  </si>
  <si>
    <t>From approved borrow areas</t>
  </si>
  <si>
    <t>From sources provided by the Contractor</t>
  </si>
  <si>
    <t>Etc., insert additional items as required</t>
  </si>
  <si>
    <t>C2.2</t>
  </si>
  <si>
    <t>DRY SERVICES</t>
  </si>
  <si>
    <t>C2.2.1</t>
  </si>
  <si>
    <t>C2.2.1.1</t>
  </si>
  <si>
    <t>C2.2.1.2</t>
  </si>
  <si>
    <t>Supply, lay and prove ducts</t>
  </si>
  <si>
    <t>State diameter</t>
  </si>
  <si>
    <t>C2.2.2</t>
  </si>
  <si>
    <t>Extra over item C2.2.1 for the provision of split ducts</t>
  </si>
  <si>
    <t>C2.2.2.1</t>
  </si>
  <si>
    <t>C2.2.2.2</t>
  </si>
  <si>
    <t>Lay and prove ducts provided by others</t>
  </si>
  <si>
    <t>C2.2.3</t>
  </si>
  <si>
    <t>C2.2.3.1</t>
  </si>
  <si>
    <t>C2.2.3.2</t>
  </si>
  <si>
    <t>C2.2.4</t>
  </si>
  <si>
    <t>Bedding for ducts compacted to 90 % of MDD (100 % for sand) using material:</t>
  </si>
  <si>
    <t>C2.2.4.1</t>
  </si>
  <si>
    <t>C2.2.4.2</t>
  </si>
  <si>
    <t>C2.2.4.3</t>
  </si>
  <si>
    <t>C2.2.4.4</t>
  </si>
  <si>
    <t>C2.2.4.5</t>
  </si>
  <si>
    <t>C2.2.4.6</t>
  </si>
  <si>
    <t>C2.2.4.7</t>
  </si>
  <si>
    <t>Selected from the excavated trench material</t>
  </si>
  <si>
    <t>Selected from other excavations on site</t>
  </si>
  <si>
    <t>Selected from approved borrow areas</t>
  </si>
  <si>
    <t>Selected from sources provided by the Contractor</t>
  </si>
  <si>
    <t>From commercial sources</t>
  </si>
  <si>
    <t>Extra over items C2.2.4.1 to C2.2.4.5 for stabilising material with cement</t>
  </si>
  <si>
    <t>C2.2.5</t>
  </si>
  <si>
    <t>Concrete for bedding and encasement of ducts</t>
  </si>
  <si>
    <t>C2.2.5.1</t>
  </si>
  <si>
    <t>C2.2.5.2</t>
  </si>
  <si>
    <t>C2.2.6</t>
  </si>
  <si>
    <t>Duct accessories (markers, marking, draw wires and end caps etc.)</t>
  </si>
  <si>
    <t>C2.2.6.1</t>
  </si>
  <si>
    <t>C2.2.6.2</t>
  </si>
  <si>
    <t>C2.2.6.3</t>
  </si>
  <si>
    <t>C2.2.6.4</t>
  </si>
  <si>
    <t>C2.2.6.5</t>
  </si>
  <si>
    <t>Other accessories</t>
  </si>
  <si>
    <t>C2.2.7</t>
  </si>
  <si>
    <t xml:space="preserve">Handholes, manholes and access chambers for ducts </t>
  </si>
  <si>
    <t>C2.2.7.1</t>
  </si>
  <si>
    <t>C2.2.7.2</t>
  </si>
  <si>
    <t>C2.2.7.3</t>
  </si>
  <si>
    <t>C2.2.7.4</t>
  </si>
  <si>
    <t>Other structures</t>
  </si>
  <si>
    <t>C2.2.8</t>
  </si>
  <si>
    <t>C2.2.8.1</t>
  </si>
  <si>
    <t>C2.2.8.2</t>
  </si>
  <si>
    <t>C2.2.8.3</t>
  </si>
  <si>
    <t>C2.2.8.4</t>
  </si>
  <si>
    <t>C2.2.9</t>
  </si>
  <si>
    <t>C2.2.9.1</t>
  </si>
  <si>
    <t>C2.2.9.2</t>
  </si>
  <si>
    <t>C2.2.9.3</t>
  </si>
  <si>
    <t>C2.2.9.4</t>
  </si>
  <si>
    <t>C2.3</t>
  </si>
  <si>
    <t>WET SERVICES</t>
  </si>
  <si>
    <t>C2.3.1</t>
  </si>
  <si>
    <t>C2.3.1.1</t>
  </si>
  <si>
    <t>C2.3.1.2</t>
  </si>
  <si>
    <t>C2.3.1.3</t>
  </si>
  <si>
    <t>C2.3.2</t>
  </si>
  <si>
    <t>Extra over item C2.3.1 for sewer specials</t>
  </si>
  <si>
    <t>C2.3.2.1</t>
  </si>
  <si>
    <t>C2.3.2.2</t>
  </si>
  <si>
    <t>C2.3.2.3</t>
  </si>
  <si>
    <t>C2.3.3</t>
  </si>
  <si>
    <t>C2.3.3.1</t>
  </si>
  <si>
    <t>C2.3.3.2</t>
  </si>
  <si>
    <t>C2.3.3.3</t>
  </si>
  <si>
    <t>Bedding using selected granular material</t>
  </si>
  <si>
    <t>From other excavations on Site</t>
  </si>
  <si>
    <t>Selected fill blanket material</t>
  </si>
  <si>
    <t xml:space="preserve">Extra over items C2.3.3.1(a) to C2.3.3.1(c) and C2.3.3.2(a) to C2.3.3.2(c) for screening material    </t>
  </si>
  <si>
    <t>C2.3.4</t>
  </si>
  <si>
    <t>Concrete for bedding (Class A) and encasement for sewers</t>
  </si>
  <si>
    <t>C2.3.4.1</t>
  </si>
  <si>
    <t>C2.3.4.2</t>
  </si>
  <si>
    <t>C2.3.5</t>
  </si>
  <si>
    <t xml:space="preserve">Manholes, inspection chambers and cleaning eyes for sewers </t>
  </si>
  <si>
    <t>C2.3.5.1</t>
  </si>
  <si>
    <t>C2.3.5.2</t>
  </si>
  <si>
    <t>C2.3.5.3</t>
  </si>
  <si>
    <t>C2.3.5.4</t>
  </si>
  <si>
    <t>C2.3.5.5</t>
  </si>
  <si>
    <t>C2.3.6</t>
  </si>
  <si>
    <t>Covers and frames for sewer manholes, inspection chambers and other structures</t>
  </si>
  <si>
    <t>C2.3.6.1</t>
  </si>
  <si>
    <t>C2.3.6.2</t>
  </si>
  <si>
    <t>C2.3.6.3</t>
  </si>
  <si>
    <t>C2.3.6.4</t>
  </si>
  <si>
    <t>C2.3.7</t>
  </si>
  <si>
    <t>C2.3.7.1</t>
  </si>
  <si>
    <t>C2.3.7.3</t>
  </si>
  <si>
    <t>C2.3.7.2</t>
  </si>
  <si>
    <t>C2.3.7.4</t>
  </si>
  <si>
    <t>C2.3.7.5</t>
  </si>
  <si>
    <t>C2.3.8</t>
  </si>
  <si>
    <t>C2.3.8.1</t>
  </si>
  <si>
    <t>C2.3.8.2</t>
  </si>
  <si>
    <t>C2.3.8.3</t>
  </si>
  <si>
    <t>C2.3.8.4</t>
  </si>
  <si>
    <t>C2.3.8.5</t>
  </si>
  <si>
    <t>Erf connections to sewer manholes</t>
  </si>
  <si>
    <t xml:space="preserve">Connecting sewers to existing manholes </t>
  </si>
  <si>
    <t xml:space="preserve">Breaking into an existing sewer and building a new manhole </t>
  </si>
  <si>
    <r>
      <t>Sewer connections</t>
    </r>
    <r>
      <rPr>
        <b/>
        <sz val="10"/>
        <color rgb="FF000000"/>
        <rFont val="Arial"/>
        <family val="2"/>
      </rPr>
      <t xml:space="preserve"> (erf and existing line connections)</t>
    </r>
  </si>
  <si>
    <t>Sum</t>
  </si>
  <si>
    <t>C2.3.9</t>
  </si>
  <si>
    <t>Raising and lowering existing sewer manholes</t>
  </si>
  <si>
    <t>C2.3.9.1</t>
  </si>
  <si>
    <t>C2.3.9.2</t>
  </si>
  <si>
    <t xml:space="preserve">Raising manholes </t>
  </si>
  <si>
    <t xml:space="preserve">Lowering manholes </t>
  </si>
  <si>
    <t>C2.3.10</t>
  </si>
  <si>
    <r>
      <t>Testing of sewer manholes</t>
    </r>
    <r>
      <rPr>
        <sz val="10"/>
        <rFont val="Arial"/>
        <family val="2"/>
      </rPr>
      <t xml:space="preserve">  </t>
    </r>
  </si>
  <si>
    <t>C2.3.11</t>
  </si>
  <si>
    <t>C2.3.11.1</t>
  </si>
  <si>
    <t>C2.3.11.2</t>
  </si>
  <si>
    <r>
      <t>CCTV camera inspections</t>
    </r>
    <r>
      <rPr>
        <sz val="10"/>
        <rFont val="Arial"/>
        <family val="2"/>
      </rPr>
      <t xml:space="preserve"> </t>
    </r>
  </si>
  <si>
    <t>C2.3.12</t>
  </si>
  <si>
    <t>C2.3.13</t>
  </si>
  <si>
    <t>C2.3.14</t>
  </si>
  <si>
    <t>C2.3.15</t>
  </si>
  <si>
    <t>C2.3.16</t>
  </si>
  <si>
    <t>C2.3.17</t>
  </si>
  <si>
    <t>C2.3.18</t>
  </si>
  <si>
    <t>C2.3.19</t>
  </si>
  <si>
    <t>C2.3.20</t>
  </si>
  <si>
    <t>C2.3.21</t>
  </si>
  <si>
    <t>Supply and lay water mains complete with couplings</t>
  </si>
  <si>
    <t>C2.3.21.1</t>
  </si>
  <si>
    <t>C2.3.21.2</t>
  </si>
  <si>
    <t>C2.3.21.3</t>
  </si>
  <si>
    <t>C2.3.22</t>
  </si>
  <si>
    <t xml:space="preserve">Extra over item C2.3.21 for supplying and fixing water main fittings or specials complete with couplings </t>
  </si>
  <si>
    <t>C2.3.22.1</t>
  </si>
  <si>
    <t>C2.3.22.2</t>
  </si>
  <si>
    <t>C2.3.22.3</t>
  </si>
  <si>
    <t>C2.3.23</t>
  </si>
  <si>
    <t>Extra over item C2.3.21 for supplying and fixing water main valves</t>
  </si>
  <si>
    <t>C2.3.23.1</t>
  </si>
  <si>
    <t>C2.3.23.2</t>
  </si>
  <si>
    <t>C2.3.23.3</t>
  </si>
  <si>
    <t>C2.3.24</t>
  </si>
  <si>
    <t>Extra over item C2.3.21 for cutting of pipes and the supplying and fixing of extra couplings</t>
  </si>
  <si>
    <t>C2.3.24.1</t>
  </si>
  <si>
    <t>C2.3.24.2</t>
  </si>
  <si>
    <t>C2.3.24.3</t>
  </si>
  <si>
    <t>C2.3.25</t>
  </si>
  <si>
    <t xml:space="preserve">Extra over items C2.3.21, C2.3.22 and C2.3.23 for supplying and installing joints with machined collars and special couplings </t>
  </si>
  <si>
    <t>C2.3.25.1</t>
  </si>
  <si>
    <t>C2.3.25.2</t>
  </si>
  <si>
    <t>C2.3.25.3</t>
  </si>
  <si>
    <t>C2.3.26</t>
  </si>
  <si>
    <t>Supplying and installing pipes, specials and valves on short pipe runs</t>
  </si>
  <si>
    <t>C2.3.26.1</t>
  </si>
  <si>
    <t>C2.3.26.2</t>
  </si>
  <si>
    <t>C2.3.26.3</t>
  </si>
  <si>
    <t>C2.3.27</t>
  </si>
  <si>
    <t xml:space="preserve">Extra over item C2.3.21 for encasing (wrapping) joints </t>
  </si>
  <si>
    <t>C2.3.27.1</t>
  </si>
  <si>
    <t>State for each water main the number of joints to be encased (wrapped)</t>
  </si>
  <si>
    <t>C2.3.28</t>
  </si>
  <si>
    <t xml:space="preserve">Installation of hydrants and water meters </t>
  </si>
  <si>
    <t>C2.3.28.1</t>
  </si>
  <si>
    <t>C2.3.28.2</t>
  </si>
  <si>
    <t>C2.3.28.3</t>
  </si>
  <si>
    <t>Describe hydrant type</t>
  </si>
  <si>
    <t>Describe water meter type</t>
  </si>
  <si>
    <t>C2.3.29.1</t>
  </si>
  <si>
    <t>C2.3.29</t>
  </si>
  <si>
    <t>Bedding for water mains (Class B and C) and fill blanket compacted to 90 % of MDD (100 % for sand)</t>
  </si>
  <si>
    <t>C2.3.29.2</t>
  </si>
  <si>
    <t>C2.3.29.3</t>
  </si>
  <si>
    <t xml:space="preserve">Extra over items C2.3.29.1(a) to C2.3.29.1(c) and C2.3.29.2(a) to C2.3.29.2(c) for screening material    </t>
  </si>
  <si>
    <t>C2.3.30</t>
  </si>
  <si>
    <t>Concrete for bedding (Class A) and encasement for water mains</t>
  </si>
  <si>
    <t>C2.3.30.1</t>
  </si>
  <si>
    <t>C2.3.30.2</t>
  </si>
  <si>
    <t>C2.3.31</t>
  </si>
  <si>
    <t>Manholes, valve and hydrant chambers etc. for water mains</t>
  </si>
  <si>
    <t>C2.3.31.1</t>
  </si>
  <si>
    <t>C2.3.31.2</t>
  </si>
  <si>
    <t>C2.3.31.3</t>
  </si>
  <si>
    <t>C2.3.31.4</t>
  </si>
  <si>
    <t>C2.3.32</t>
  </si>
  <si>
    <t>Covers and frames for water main manholes, valve and hydrant chambers and other structures</t>
  </si>
  <si>
    <t>C2.3.32.1</t>
  </si>
  <si>
    <t>C2.3.32.2</t>
  </si>
  <si>
    <t>C2.3.32.3</t>
  </si>
  <si>
    <t>C2.3.32.4</t>
  </si>
  <si>
    <t>C2.3.33</t>
  </si>
  <si>
    <t>C2.3.33.1</t>
  </si>
  <si>
    <t>C2.3.33.2</t>
  </si>
  <si>
    <t>C2.3.33.3</t>
  </si>
  <si>
    <t>C2.3.33.4</t>
  </si>
  <si>
    <t>C2.3.33.5</t>
  </si>
  <si>
    <t>C2.3.33.6</t>
  </si>
  <si>
    <r>
      <t xml:space="preserve">Water main </t>
    </r>
    <r>
      <rPr>
        <b/>
        <sz val="10"/>
        <color rgb="FF000000"/>
        <rFont val="Arial"/>
        <family val="2"/>
      </rPr>
      <t>accessories (anchor or thrust blocks, pedestals or marker posts etc.)</t>
    </r>
  </si>
  <si>
    <t>C2.3.34</t>
  </si>
  <si>
    <t>C2.3.34.1</t>
  </si>
  <si>
    <t>C2.3.34.2</t>
  </si>
  <si>
    <t>C2.3.34.3</t>
  </si>
  <si>
    <t>C2.3.34.4</t>
  </si>
  <si>
    <r>
      <t>Connections</t>
    </r>
    <r>
      <rPr>
        <b/>
        <sz val="10"/>
        <color rgb="FF000000"/>
        <rFont val="Arial"/>
        <family val="2"/>
      </rPr>
      <t xml:space="preserve"> to existing water mains</t>
    </r>
    <r>
      <rPr>
        <b/>
        <sz val="10"/>
        <rFont val="Arial"/>
        <family val="2"/>
      </rPr>
      <t xml:space="preserve"> </t>
    </r>
  </si>
  <si>
    <t>C2.3.35</t>
  </si>
  <si>
    <t>Raising and lowering existing manholes or valve or hydrant chambers</t>
  </si>
  <si>
    <t>C2.3.35.1</t>
  </si>
  <si>
    <t>C2.3.35.2</t>
  </si>
  <si>
    <t>Raising manholes or valve of hydrant chambers</t>
  </si>
  <si>
    <t>Lowering manholes or valve or hydrant chambers</t>
  </si>
  <si>
    <t xml:space="preserve">Disinfection of potable water pipelines </t>
  </si>
  <si>
    <t>C2.3.36.1</t>
  </si>
  <si>
    <t>C2.3.36.2</t>
  </si>
  <si>
    <t>C2.3.36.3</t>
  </si>
  <si>
    <r>
      <t xml:space="preserve">Supply, lay, </t>
    </r>
    <r>
      <rPr>
        <b/>
        <sz val="10"/>
        <rFont val="Arial"/>
        <family val="2"/>
      </rPr>
      <t>joint and test sewers</t>
    </r>
  </si>
  <si>
    <t>C2.4</t>
  </si>
  <si>
    <t>ENERGY AND OTHER SERVICES</t>
  </si>
  <si>
    <t>C2.4.1</t>
  </si>
  <si>
    <t>Bedding for electric power cables using material:</t>
  </si>
  <si>
    <t>C2.4.1.1</t>
  </si>
  <si>
    <t>C2.4.1.2</t>
  </si>
  <si>
    <t>C2.4.1.3</t>
  </si>
  <si>
    <t>C2.4.1.4</t>
  </si>
  <si>
    <t>C2.4.1.5</t>
  </si>
  <si>
    <t>C2.4.2</t>
  </si>
  <si>
    <t xml:space="preserve">Concrete for bedding and encasement for electric power cables </t>
  </si>
  <si>
    <t>C2.4.2.1</t>
  </si>
  <si>
    <t>C2.4.2.2</t>
  </si>
  <si>
    <t>Concrete bedding (Class C16/20-20 concrete)</t>
  </si>
  <si>
    <t>Concrete encasement of cables (Class C16/20-20 concrete)</t>
  </si>
  <si>
    <t>C2.4.3</t>
  </si>
  <si>
    <t>Cable laying accessories (warning tape, protection slabs, markers etc.)</t>
  </si>
  <si>
    <t>C2.4.3.1</t>
  </si>
  <si>
    <t>C2.4.3.2</t>
  </si>
  <si>
    <t>C2.4.3.3</t>
  </si>
  <si>
    <t>C2.4.3.4</t>
  </si>
  <si>
    <t>C3.1</t>
  </si>
  <si>
    <t>C3.1.1</t>
  </si>
  <si>
    <t>C3.1.1.1</t>
  </si>
  <si>
    <t>Excavating all material situated within the following depth ranges below the surface level using conventional methods:</t>
  </si>
  <si>
    <t>C3.1.3</t>
  </si>
  <si>
    <t>Excavation, clearing and disposal of accumulated sediment in existing lined drains and drainage systems</t>
  </si>
  <si>
    <t>C3.1.3.1</t>
  </si>
  <si>
    <t>C3.1.3.3</t>
  </si>
  <si>
    <t>Concrete or other lined side drains</t>
  </si>
  <si>
    <t>Using labour enhanced construction methods:</t>
  </si>
  <si>
    <t>C3.2</t>
  </si>
  <si>
    <t>CULVERTS</t>
  </si>
  <si>
    <t>C3.2.1</t>
  </si>
  <si>
    <t>Excavation for culvert structures:</t>
  </si>
  <si>
    <t>C3.2.1.1</t>
  </si>
  <si>
    <t>Excavating in all material situated within the following depth ranges below the surface level:</t>
  </si>
  <si>
    <t>C3.2.2</t>
  </si>
  <si>
    <t>Backfilling</t>
  </si>
  <si>
    <t>C3.2.2.1</t>
  </si>
  <si>
    <t>C3.2.2.3</t>
  </si>
  <si>
    <t xml:space="preserve">Extra over sub-items C3.2.2.1 and C3.2.2.2 for soil cement backfilling </t>
  </si>
  <si>
    <t>C3.2.7</t>
  </si>
  <si>
    <t>Cast in situ concrete and formwork:</t>
  </si>
  <si>
    <t>C3.2.7.5</t>
  </si>
  <si>
    <t>C3.2.7.6</t>
  </si>
  <si>
    <t>cubic metre (m3)</t>
  </si>
  <si>
    <t>C3.2.10</t>
  </si>
  <si>
    <t>Reinforcement:</t>
  </si>
  <si>
    <t>C3.2.10.1</t>
  </si>
  <si>
    <t>C3.2.10.3</t>
  </si>
  <si>
    <t>litre (ℓ)</t>
  </si>
  <si>
    <t>C3.3</t>
  </si>
  <si>
    <t>CONCRETE KERBING AND CHANNELING, ASPHALT BERMS, CHUTES, DOWNPIPES, AS WELL AS CONCRETE, STONE PITCHED AND GABION LININGS FOR OPEN DRAINS</t>
  </si>
  <si>
    <t>C3.3.1</t>
  </si>
  <si>
    <t>Concrete kerbing:</t>
  </si>
  <si>
    <t>C3.3.1.1</t>
  </si>
  <si>
    <t>C3.3.1.2</t>
  </si>
  <si>
    <t xml:space="preserve">Cast in situ kerbing </t>
  </si>
  <si>
    <t>C3.3.2</t>
  </si>
  <si>
    <t>Concrete kerbing-channeling combination:</t>
  </si>
  <si>
    <t>C3.3.2.1</t>
  </si>
  <si>
    <t>C3.3.9.3</t>
  </si>
  <si>
    <t>C4.1.1</t>
  </si>
  <si>
    <t>Compiling and implementing M&amp;U plans</t>
  </si>
  <si>
    <t>C4.1.1.1</t>
  </si>
  <si>
    <t>C4.1.1.2</t>
  </si>
  <si>
    <t>C4.1.2</t>
  </si>
  <si>
    <t>Additional material investigations during the supplementary exploration</t>
  </si>
  <si>
    <t>C4.1.2.1</t>
  </si>
  <si>
    <t>C4.1.2.2</t>
  </si>
  <si>
    <t xml:space="preserve">Cost of additional trial pits and/or drilling and laboratory testing  </t>
  </si>
  <si>
    <t>Handling costs and profit in respect of item C4.1.2.1</t>
  </si>
  <si>
    <t>C4.1.3</t>
  </si>
  <si>
    <t>Construction and maintenance of temporary haul and access roads</t>
  </si>
  <si>
    <t>C4.1.3.1</t>
  </si>
  <si>
    <t>C4.1.3.2</t>
  </si>
  <si>
    <t>C4.1.3.3</t>
  </si>
  <si>
    <t>Temporary unsealed roads</t>
  </si>
  <si>
    <t>Cost to repair existing public roads or streets</t>
  </si>
  <si>
    <t>Handling cost and profit in respect of item C4.1.3.2</t>
  </si>
  <si>
    <t>C4.1.4</t>
  </si>
  <si>
    <t>Removing of the overburden</t>
  </si>
  <si>
    <t>C4.1.4.1</t>
  </si>
  <si>
    <t>C4.1.4.2</t>
  </si>
  <si>
    <t>In borrow pits</t>
  </si>
  <si>
    <t>In quarries:</t>
  </si>
  <si>
    <t>Soft material</t>
  </si>
  <si>
    <t>Hard material (by blasting)</t>
  </si>
  <si>
    <t>C4.1.5</t>
  </si>
  <si>
    <t>Excavating of materials in the borrow pits and quarries, material obtained from</t>
  </si>
  <si>
    <t>C4.1.5.1</t>
  </si>
  <si>
    <t>C4.1.5.2</t>
  </si>
  <si>
    <t>C4.1.5.3</t>
  </si>
  <si>
    <t>C4.1.5.4</t>
  </si>
  <si>
    <t>C4.1.5.5</t>
  </si>
  <si>
    <t xml:space="preserve">Soft excavation </t>
  </si>
  <si>
    <t>Boulder excavation class A</t>
  </si>
  <si>
    <t>Boulder excavation class B</t>
  </si>
  <si>
    <t>Hard excavation (other than by blasting)</t>
  </si>
  <si>
    <t>Hard excavation (by blasting)</t>
  </si>
  <si>
    <t>C4.1.6</t>
  </si>
  <si>
    <t>Providing crushing, screening and related plants</t>
  </si>
  <si>
    <t>C4.1.6.1</t>
  </si>
  <si>
    <t>C4.1.6.2</t>
  </si>
  <si>
    <t>C4.1.6.3</t>
  </si>
  <si>
    <t>C4.1.6.4</t>
  </si>
  <si>
    <t>C4.1.6.5</t>
  </si>
  <si>
    <t>Single-stage crushing plant</t>
  </si>
  <si>
    <t>Two-stage crushing plant</t>
  </si>
  <si>
    <t>Multiple-stage crushing and screening plant</t>
  </si>
  <si>
    <t>Screening plant</t>
  </si>
  <si>
    <t>C4.1.7</t>
  </si>
  <si>
    <t>Producing the material by</t>
  </si>
  <si>
    <t>C4.1.7.1</t>
  </si>
  <si>
    <t>C4.1.7.2</t>
  </si>
  <si>
    <t>C4.1.7.3</t>
  </si>
  <si>
    <t>C4.1.7.4</t>
  </si>
  <si>
    <t>C4.1.7.5</t>
  </si>
  <si>
    <t xml:space="preserve">Single-stage crushing </t>
  </si>
  <si>
    <t xml:space="preserve">Two-stage crushing </t>
  </si>
  <si>
    <t>Multiple-stage crushing including screening</t>
  </si>
  <si>
    <t xml:space="preserve">Screening only </t>
  </si>
  <si>
    <t>C4.1.8</t>
  </si>
  <si>
    <t>Moving and re-erecting the crushing, screening and related plants on the site</t>
  </si>
  <si>
    <t>C4.1.8.1</t>
  </si>
  <si>
    <t>C4.1.8.2</t>
  </si>
  <si>
    <t>C4.1.8.3</t>
  </si>
  <si>
    <t>C4.1.8.4</t>
  </si>
  <si>
    <t>C4.1.8.5</t>
  </si>
  <si>
    <t xml:space="preserve">Multiple-stage crushing and screening plant  </t>
  </si>
  <si>
    <t>C4.1.9</t>
  </si>
  <si>
    <t xml:space="preserve">Breaking down oversize material </t>
  </si>
  <si>
    <t>C4.1.10</t>
  </si>
  <si>
    <t>Compacting the floor of the stockpile sites</t>
  </si>
  <si>
    <t>C4.1.11</t>
  </si>
  <si>
    <t xml:space="preserve">Constructing a platform for the stockpile site </t>
  </si>
  <si>
    <t>Stockpiling the material</t>
  </si>
  <si>
    <t>C4.1.12</t>
  </si>
  <si>
    <t>C4.1.12.1</t>
  </si>
  <si>
    <t>C4.1.12.2</t>
  </si>
  <si>
    <t>Material from a producing plant</t>
  </si>
  <si>
    <t>Material directly from the excavation</t>
  </si>
  <si>
    <t>C4.1.13</t>
  </si>
  <si>
    <t>Removing surplus material from the stockpile</t>
  </si>
  <si>
    <t>C4.1.14</t>
  </si>
  <si>
    <t>Removing the fill platform and temporary banks at the stockpile sites upon completion</t>
  </si>
  <si>
    <t>C4.1.14.1</t>
  </si>
  <si>
    <t>C4.1.14.2</t>
  </si>
  <si>
    <t>Fill platform</t>
  </si>
  <si>
    <t>Temporary banks</t>
  </si>
  <si>
    <t>C4.1.15</t>
  </si>
  <si>
    <t>Shaping and finishing the borrow pit and quarry areas, and the stockpile sites</t>
  </si>
  <si>
    <t>C4.1.15.1</t>
  </si>
  <si>
    <t>C4.1.15.2</t>
  </si>
  <si>
    <t>Shaping and finishing the borrow pit and quarry areas, and the stockpile sites:</t>
  </si>
  <si>
    <t>Stockpile sites</t>
  </si>
  <si>
    <t>Finishing of the borrow pit and quarry areas, and the stockpile sites using labour enhanced methods of construction:</t>
  </si>
  <si>
    <t>C4.1.16</t>
  </si>
  <si>
    <t>C4.1.16.1</t>
  </si>
  <si>
    <t>C4.1.16.2</t>
  </si>
  <si>
    <t>C4.1.16.3</t>
  </si>
  <si>
    <t>Materials manager</t>
  </si>
  <si>
    <t>Excavation controller</t>
  </si>
  <si>
    <t>Stockpile controller</t>
  </si>
  <si>
    <t>Weighbridge facility</t>
  </si>
  <si>
    <t>C4.1.17</t>
  </si>
  <si>
    <t>C4.1.17.1</t>
  </si>
  <si>
    <t>C4.1.17.2</t>
  </si>
  <si>
    <t>Providing, erecting and removal of a weighbridge facility</t>
  </si>
  <si>
    <t>Operating the weighbridge</t>
  </si>
  <si>
    <t>C4.1.18</t>
  </si>
  <si>
    <t>Compensation to landowners or legal occupants in respect of land acquisition, royalties and/or loss of crops</t>
  </si>
  <si>
    <t>C4.1.18.1</t>
  </si>
  <si>
    <t>C4.1.18.2</t>
  </si>
  <si>
    <t xml:space="preserve">Amount allowed, expenditure to be approved or instructed by the Employer  </t>
  </si>
  <si>
    <t>Handling costs and profit in respect of item C4.1.18.1</t>
  </si>
  <si>
    <t>C4.1.19</t>
  </si>
  <si>
    <t>Excavating hard material</t>
  </si>
  <si>
    <t>C4.1.20</t>
  </si>
  <si>
    <t>C4.1.20.1</t>
  </si>
  <si>
    <t>C4.1.20.2</t>
  </si>
  <si>
    <t>Single stage crushing</t>
  </si>
  <si>
    <t>Multi-stage crushing and screening</t>
  </si>
  <si>
    <t>C4.1.21</t>
  </si>
  <si>
    <t>Stockpiling the crushed material</t>
  </si>
  <si>
    <t>C4.2.3</t>
  </si>
  <si>
    <t>Excavating of materials in cuttings, material obtained from</t>
  </si>
  <si>
    <t>C4.2.3.1</t>
  </si>
  <si>
    <t>C4.2.3.2</t>
  </si>
  <si>
    <t>C4.2.3.4</t>
  </si>
  <si>
    <t>C4.2.3.5</t>
  </si>
  <si>
    <t>C4.2.4</t>
  </si>
  <si>
    <t>Excavating of materials in box cuts, material obtained from</t>
  </si>
  <si>
    <t>C4.2.4.1</t>
  </si>
  <si>
    <t>C4.2.4.2</t>
  </si>
  <si>
    <t>C4.2.4.4</t>
  </si>
  <si>
    <t>C4.2.7</t>
  </si>
  <si>
    <t>Removal of unsuitable stable cut material to spoil</t>
  </si>
  <si>
    <t>C4.2.7.1</t>
  </si>
  <si>
    <t>C4.2.8</t>
  </si>
  <si>
    <t>Excavate material to spoil in sites designated by the Employer, material obtained from</t>
  </si>
  <si>
    <t>C4.2.8.1</t>
  </si>
  <si>
    <t>C4.2.8.2</t>
  </si>
  <si>
    <t>C4.2.8.4</t>
  </si>
  <si>
    <t>Soft excavation, overburden and unsuitable material</t>
  </si>
  <si>
    <t xml:space="preserve">Boulder excavation class A </t>
  </si>
  <si>
    <t>C4.2.11</t>
  </si>
  <si>
    <t>C4.2.12</t>
  </si>
  <si>
    <t>Finishing the side slopes</t>
  </si>
  <si>
    <t>C4.2.12.1</t>
  </si>
  <si>
    <t xml:space="preserve">Cuttings: </t>
  </si>
  <si>
    <t xml:space="preserve">In soft material </t>
  </si>
  <si>
    <t>In soft material using labour enhanced methods of construction</t>
  </si>
  <si>
    <t>Additional material investigations</t>
  </si>
  <si>
    <t>C4.3.3</t>
  </si>
  <si>
    <t>C4.3.4</t>
  </si>
  <si>
    <t xml:space="preserve">Saw-cutting existing materials within the following average depth ranges </t>
  </si>
  <si>
    <t>C4.3.4.1</t>
  </si>
  <si>
    <t>Cemented material</t>
  </si>
  <si>
    <t xml:space="preserve">Asphalt material </t>
  </si>
  <si>
    <t>Precast and in situ concrete kerbing, edge beams and channels at precast kerbing</t>
  </si>
  <si>
    <t>C4.3.20</t>
  </si>
  <si>
    <t>Spoiling of paving blocks and road edging in spoil sites designated by the Contractor</t>
  </si>
  <si>
    <t>C4.3.20.2</t>
  </si>
  <si>
    <t>C4.4</t>
  </si>
  <si>
    <t>COMMERCIAL MATERIALS</t>
  </si>
  <si>
    <t>Pavement layer material:</t>
  </si>
  <si>
    <t>Type G2 material</t>
  </si>
  <si>
    <t>Rock fill</t>
  </si>
  <si>
    <t>Sand</t>
  </si>
  <si>
    <t>Commercial materials identified by the Contractor from commercial, private or other non-commercial suppliers</t>
  </si>
  <si>
    <t>C4.4.2</t>
  </si>
  <si>
    <t>C4.4.2.1</t>
  </si>
  <si>
    <t>Cost of procuring</t>
  </si>
  <si>
    <t>Cement</t>
  </si>
  <si>
    <t>C4.5</t>
  </si>
  <si>
    <t>ALTERNATIVE MATERIALS</t>
  </si>
  <si>
    <t>C4.5.1</t>
  </si>
  <si>
    <t xml:space="preserve">Cost of sampling and laboratory testing </t>
  </si>
  <si>
    <t>Handling cost and profit in respect of item C4.5.1.1</t>
  </si>
  <si>
    <t>C4.5.1.1</t>
  </si>
  <si>
    <t>C4.5.1.2</t>
  </si>
  <si>
    <t>C4.5.2</t>
  </si>
  <si>
    <t>Removing unwanted material from alternative materials identified by the Employer</t>
  </si>
  <si>
    <t>Contaminant material</t>
  </si>
  <si>
    <t>Handling cost and profit in respect of item C4.5.2.1</t>
  </si>
  <si>
    <t>Hazardous material</t>
  </si>
  <si>
    <t>Handling cost and profit in respect of item C4.5.2.3</t>
  </si>
  <si>
    <t>C4.5.2.1</t>
  </si>
  <si>
    <t>C4.5.2.2</t>
  </si>
  <si>
    <t>C4.5.2.3</t>
  </si>
  <si>
    <t>C4.5.2.4</t>
  </si>
  <si>
    <t>C4.5.3</t>
  </si>
  <si>
    <t>Cost to procure alternative materials identified by the Employer</t>
  </si>
  <si>
    <t>Handling cost and profit in respect of item C4.5.3.1</t>
  </si>
  <si>
    <t>C4.5.3.1</t>
  </si>
  <si>
    <t>C4.5.3.2</t>
  </si>
  <si>
    <t>C5.1</t>
  </si>
  <si>
    <t>ROADBED</t>
  </si>
  <si>
    <t>C5.1.1</t>
  </si>
  <si>
    <t>Roadbed construction and compaction:</t>
  </si>
  <si>
    <t>C5.1.1.1</t>
  </si>
  <si>
    <t>C5.1.1.2</t>
  </si>
  <si>
    <t>C5.1.2</t>
  </si>
  <si>
    <t>C5.1.2.1</t>
  </si>
  <si>
    <t>Excavate material to spoil from roadbed construction, material obtained from:</t>
  </si>
  <si>
    <t>Soft excavation</t>
  </si>
  <si>
    <t>Boulder excavation Class A</t>
  </si>
  <si>
    <t>Removal of unsuitable material to spoil:</t>
  </si>
  <si>
    <t xml:space="preserve">Stable material </t>
  </si>
  <si>
    <t>Unstable material</t>
  </si>
  <si>
    <t>C5.1.4</t>
  </si>
  <si>
    <t>In-situ treatment of roadbed in hard material:</t>
  </si>
  <si>
    <t>C5.1.4.1</t>
  </si>
  <si>
    <t>In-situ treatment by ripping</t>
  </si>
  <si>
    <t>C5.1.5</t>
  </si>
  <si>
    <t>Roller-pass compaction:</t>
  </si>
  <si>
    <t>C5.1.5.1</t>
  </si>
  <si>
    <t>Smooth drum vibratory rollers</t>
  </si>
  <si>
    <t>C5.1.6</t>
  </si>
  <si>
    <t>C5.1.6.3</t>
  </si>
  <si>
    <t>kilolitre (kℓ)</t>
  </si>
  <si>
    <t>C5.2</t>
  </si>
  <si>
    <t>FILL</t>
  </si>
  <si>
    <t>C5.2.2</t>
  </si>
  <si>
    <t xml:space="preserve">Fill construction: </t>
  </si>
  <si>
    <t>C5.2.2.1</t>
  </si>
  <si>
    <t>C5.2.2.4</t>
  </si>
  <si>
    <t>Roller-pass compaction</t>
  </si>
  <si>
    <t>Rock fill material all as per Clause A5.2.7.6</t>
  </si>
  <si>
    <t>C5.2.3</t>
  </si>
  <si>
    <t>Finishing-off fill slopes, medians and interchange areas:</t>
  </si>
  <si>
    <t>Fill slopes</t>
  </si>
  <si>
    <t>C5.3</t>
  </si>
  <si>
    <t>ROAD PAVEMENT LAYERS</t>
  </si>
  <si>
    <t>C5.3.2</t>
  </si>
  <si>
    <t>Construction of pavement layers</t>
  </si>
  <si>
    <t>C5.3.2.1</t>
  </si>
  <si>
    <t>Construction of layers using conventional construction methods:</t>
  </si>
  <si>
    <t>C5.4</t>
  </si>
  <si>
    <t>STABILISATION</t>
  </si>
  <si>
    <t>C5.4.1</t>
  </si>
  <si>
    <t>C5.4.1.1</t>
  </si>
  <si>
    <r>
      <t>Pre-treatment of gravel</t>
    </r>
    <r>
      <rPr>
        <b/>
        <i/>
        <sz val="10"/>
        <color rgb="FF000000"/>
        <rFont val="Arial"/>
        <family val="2"/>
      </rPr>
      <t xml:space="preserve"> </t>
    </r>
    <r>
      <rPr>
        <b/>
        <sz val="10"/>
        <color rgb="FF000000"/>
        <rFont val="Arial"/>
        <family val="2"/>
      </rPr>
      <t>layers:</t>
    </r>
  </si>
  <si>
    <t>C5.4.2</t>
  </si>
  <si>
    <t>Chemical stabilisation:</t>
  </si>
  <si>
    <t>C5.4.5</t>
  </si>
  <si>
    <t>C5.4.5.1</t>
  </si>
  <si>
    <t>Cementitious stabilisation agents for pavement layers:</t>
  </si>
  <si>
    <t>C5.4.10</t>
  </si>
  <si>
    <t>C5.5</t>
  </si>
  <si>
    <t>C5.5.9</t>
  </si>
  <si>
    <t>Temporarily blading layer material to windrow</t>
  </si>
  <si>
    <t>C5.5.10</t>
  </si>
  <si>
    <t>C5.5.10.1</t>
  </si>
  <si>
    <t>C5.5.11</t>
  </si>
  <si>
    <t>Watering the exposed pavement layer</t>
  </si>
  <si>
    <t>C5.5.12</t>
  </si>
  <si>
    <t>Removal of surplus material from site</t>
  </si>
  <si>
    <t>C5.5.20</t>
  </si>
  <si>
    <t>Material shortfall or make-up material</t>
  </si>
  <si>
    <t>C5.5.20.3</t>
  </si>
  <si>
    <t xml:space="preserve">For base layer </t>
  </si>
  <si>
    <t>C6.1</t>
  </si>
  <si>
    <t>PAVER LAID CONCRETE LAYERS</t>
  </si>
  <si>
    <t>C6.1.1</t>
  </si>
  <si>
    <t>Construction of trial section (Complete: including texturing and curing)</t>
  </si>
  <si>
    <t>C6.1.1.1</t>
  </si>
  <si>
    <t>C6.1.1.2</t>
  </si>
  <si>
    <t>C6.1.2</t>
  </si>
  <si>
    <t>Construction of jointed concrete pavement (JCP) (Excluding texturing and curing)</t>
  </si>
  <si>
    <t>C6.1.2.1</t>
  </si>
  <si>
    <t>C6.1.2.2</t>
  </si>
  <si>
    <t>C6.1.2.3</t>
  </si>
  <si>
    <t>JCP without dowels:</t>
  </si>
  <si>
    <t>JCP with dowels:</t>
  </si>
  <si>
    <t xml:space="preserve">Additional concrete placed to thicken up the slab at joints as specified in the Contract Documentation  </t>
  </si>
  <si>
    <t>C6.1.3</t>
  </si>
  <si>
    <t>C6.1.3.1</t>
  </si>
  <si>
    <t>C6.1.4</t>
  </si>
  <si>
    <t>Construction of continuously reinforced concrete pavement (Excluding texturing and curing)</t>
  </si>
  <si>
    <t>C6.1.4.1</t>
  </si>
  <si>
    <t>C6.1.4.2</t>
  </si>
  <si>
    <t>Continuously reinforced concrete pavement (CRCP):</t>
  </si>
  <si>
    <t>C6.1.5</t>
  </si>
  <si>
    <t xml:space="preserve">Texturing and curing the concrete pavement  </t>
  </si>
  <si>
    <t>Burlap-dragged and grooved texture:</t>
  </si>
  <si>
    <t>Paving train constructed</t>
  </si>
  <si>
    <t>Labour enhanced construction</t>
  </si>
  <si>
    <t>Burlap-dragged and broom finish only</t>
  </si>
  <si>
    <t>Curing:</t>
  </si>
  <si>
    <t>C6.1.6</t>
  </si>
  <si>
    <t xml:space="preserve">Variation in the rate of application of the curing compound </t>
  </si>
  <si>
    <t>C6.1.7</t>
  </si>
  <si>
    <t>Joints</t>
  </si>
  <si>
    <t>C6.1.7.1</t>
  </si>
  <si>
    <t>C6.1.7.2</t>
  </si>
  <si>
    <t>C6.1.7.3</t>
  </si>
  <si>
    <t>Expansion joints complete (excluding dowels)</t>
  </si>
  <si>
    <t>Longitudinal hinge joints:</t>
  </si>
  <si>
    <t>Inserted by mechanical dowel bar inserter</t>
  </si>
  <si>
    <t>Pre-installed on approved frame</t>
  </si>
  <si>
    <t>Mild steel</t>
  </si>
  <si>
    <t>High tensile steel</t>
  </si>
  <si>
    <t>Forming and sealing joints between asphalt and concrete pavements</t>
  </si>
  <si>
    <t>C6.1.8</t>
  </si>
  <si>
    <t xml:space="preserve">Steel reinforcement in concrete pavements  </t>
  </si>
  <si>
    <t>C6.1.8.1</t>
  </si>
  <si>
    <t>C6.1.8.2</t>
  </si>
  <si>
    <t xml:space="preserve">Mild steel bars </t>
  </si>
  <si>
    <t>High tensile steel bars</t>
  </si>
  <si>
    <t xml:space="preserve">Drilling of testing of cores  </t>
  </si>
  <si>
    <r>
      <t>Welded steel fabric</t>
    </r>
    <r>
      <rPr>
        <i/>
        <sz val="10"/>
        <rFont val="Arial"/>
        <family val="2"/>
      </rPr>
      <t xml:space="preserve"> </t>
    </r>
  </si>
  <si>
    <t>C6.2</t>
  </si>
  <si>
    <t>C6.2.1</t>
  </si>
  <si>
    <t xml:space="preserve">Segmental block paving  </t>
  </si>
  <si>
    <t>C6.2.1.1.</t>
  </si>
  <si>
    <t>C6.2.2</t>
  </si>
  <si>
    <t>C6.2.3</t>
  </si>
  <si>
    <t>Provision and application of approved herbicide and ant poison</t>
  </si>
  <si>
    <t>C6.2.3.1</t>
  </si>
  <si>
    <t>C6.2.3.2</t>
  </si>
  <si>
    <t>Provision of materials</t>
  </si>
  <si>
    <t>Contractor’s charges and profit added to the prime cost sum</t>
  </si>
  <si>
    <t>C7.1</t>
  </si>
  <si>
    <t>REPLACEMENT OF EXISTING JOINT SEALANT</t>
  </si>
  <si>
    <t>C7.1.1</t>
  </si>
  <si>
    <t>C7.1.1.1</t>
  </si>
  <si>
    <t>C7.1.1.2</t>
  </si>
  <si>
    <t>C7.1.1.3</t>
  </si>
  <si>
    <t>C7.1.1.4</t>
  </si>
  <si>
    <t>C7.1.1.5</t>
  </si>
  <si>
    <t>C7.1.1.6</t>
  </si>
  <si>
    <t>Removal of existing seal and backing material</t>
  </si>
  <si>
    <t>Installation of backing material in saw cut joints (to fit saw cut dimensions)</t>
  </si>
  <si>
    <t xml:space="preserve">Installation of cold pour sealant  </t>
  </si>
  <si>
    <t>C7.1.2</t>
  </si>
  <si>
    <t xml:space="preserve">Transverse and longitudinal crack and joint repairs incorporating the following treatments  </t>
  </si>
  <si>
    <t>Filling joint reservoir with cementitious non-shrink grout</t>
  </si>
  <si>
    <t>Cross-stitching of longitudinal and transverse joints and cracks</t>
  </si>
  <si>
    <t>Application of wet-to-dry epoxy to vertical faces and top of existing concrete</t>
  </si>
  <si>
    <t>Restoration of load transfer at transverse contraction joints</t>
  </si>
  <si>
    <t>C7.2</t>
  </si>
  <si>
    <t>C7.2.1</t>
  </si>
  <si>
    <t>C7.2.2</t>
  </si>
  <si>
    <t>Grouting of cracks</t>
  </si>
  <si>
    <t>C7.2.3</t>
  </si>
  <si>
    <t>C7.2.4</t>
  </si>
  <si>
    <t>C7.2.5</t>
  </si>
  <si>
    <t>C7.2.5.1</t>
  </si>
  <si>
    <t>C7.2.5.2</t>
  </si>
  <si>
    <t>C7.2.6</t>
  </si>
  <si>
    <t>Pre-treating existing dowels</t>
  </si>
  <si>
    <t>C7.2.6.1</t>
  </si>
  <si>
    <t>C7.2.6.2</t>
  </si>
  <si>
    <t>Free ends in existing concrete</t>
  </si>
  <si>
    <t>Free ends in new concrete</t>
  </si>
  <si>
    <t>C7.2.7</t>
  </si>
  <si>
    <t>Curing</t>
  </si>
  <si>
    <t>C7.2.8</t>
  </si>
  <si>
    <t>C7.3</t>
  </si>
  <si>
    <t>REMOVAL AND REINSTATEMENT OF EXISTING CONCRETE LAYERS</t>
  </si>
  <si>
    <t>C7.3.1</t>
  </si>
  <si>
    <t>Removal of concrete in rehabilitation work</t>
  </si>
  <si>
    <t>C7.3.1.1</t>
  </si>
  <si>
    <t>C7.3.1.2</t>
  </si>
  <si>
    <t>C7.3.1.3</t>
  </si>
  <si>
    <t>Concrete without reinforcing</t>
  </si>
  <si>
    <t>Underlying layers</t>
  </si>
  <si>
    <t>C7.3.2</t>
  </si>
  <si>
    <t>Full depth repairs using hand placed concrete with CEM I 52,5</t>
  </si>
  <si>
    <t>C7.3.3</t>
  </si>
  <si>
    <t xml:space="preserve">Partial Depth Repairs using hand placed fine concrete </t>
  </si>
  <si>
    <t>C7.3.4</t>
  </si>
  <si>
    <t xml:space="preserve">Tie-bars and dowels for full depth repairs </t>
  </si>
  <si>
    <t>C7.3.4.1</t>
  </si>
  <si>
    <t>C7.3.4.2</t>
  </si>
  <si>
    <t>C7.3.5</t>
  </si>
  <si>
    <t>Partial Depth Repairs using hand placed acrylic resin grout</t>
  </si>
  <si>
    <t>C7.3.6</t>
  </si>
  <si>
    <t>Reinstating the subbase with lean mix concrete</t>
  </si>
  <si>
    <t>C7.3.7</t>
  </si>
  <si>
    <t>Removal of exposed stitches in concrete pavement</t>
  </si>
  <si>
    <t>C7.3.8</t>
  </si>
  <si>
    <t xml:space="preserve">Sawing of concrete in rehabilitation works to different depths </t>
  </si>
  <si>
    <t>C7.3.9</t>
  </si>
  <si>
    <t>C7.3.8.1</t>
  </si>
  <si>
    <t>Removal of existing supporting layers in rehabilitation work</t>
  </si>
  <si>
    <t>C7.3.9.1</t>
  </si>
  <si>
    <t>C7.3.9.2</t>
  </si>
  <si>
    <t>Granular material</t>
  </si>
  <si>
    <t>C7.3.10</t>
  </si>
  <si>
    <t>Preparing the underlying layers after the concrete has been removed</t>
  </si>
  <si>
    <t>C7.3.10.1</t>
  </si>
  <si>
    <t>C7.3.10.2</t>
  </si>
  <si>
    <t>C7.3.10.3</t>
  </si>
  <si>
    <t>C7.3.10.4</t>
  </si>
  <si>
    <t>C7.3.10.5</t>
  </si>
  <si>
    <t>C7.3.10.6</t>
  </si>
  <si>
    <t>Re-compaction of remaining underlying layers</t>
  </si>
  <si>
    <t xml:space="preserve">Levelling the surface with coarse slurry (micro surfacing) </t>
  </si>
  <si>
    <t>C7.3.11</t>
  </si>
  <si>
    <t>C7.3.11.1</t>
  </si>
  <si>
    <t>C7.3.11.2</t>
  </si>
  <si>
    <t>C7.3.12</t>
  </si>
  <si>
    <t>C7.3.12.1</t>
  </si>
  <si>
    <t>C7.3.12.2</t>
  </si>
  <si>
    <t>C7.3.13</t>
  </si>
  <si>
    <t>C7.3.13.1</t>
  </si>
  <si>
    <t>C7.3.13.2</t>
  </si>
  <si>
    <t>C7.3.14</t>
  </si>
  <si>
    <t>C7.3.15</t>
  </si>
  <si>
    <t>C7.3.15.1</t>
  </si>
  <si>
    <t>C7.3.15.2</t>
  </si>
  <si>
    <t>C7.3.15.3</t>
  </si>
  <si>
    <t>C7.3.16</t>
  </si>
  <si>
    <t>Temporary Partial Depth Repairs using Asphalt Materials</t>
  </si>
  <si>
    <t>C7.4</t>
  </si>
  <si>
    <t>REINSTATEMENT OF SLAB SUPPORT BY GROUT INJECTION</t>
  </si>
  <si>
    <t>C7.4.1</t>
  </si>
  <si>
    <t>Sub-sealing of the concrete pavement</t>
  </si>
  <si>
    <t>number of 50 kg cement pockets</t>
  </si>
  <si>
    <t>REINSTATEMENT OF RIDING QUALITY</t>
  </si>
  <si>
    <t>C7.5.1</t>
  </si>
  <si>
    <t>C7.5</t>
  </si>
  <si>
    <t>C7.6</t>
  </si>
  <si>
    <t>REINSTATEMENT OF SURFACE TEXTURE</t>
  </si>
  <si>
    <t>C7.6.1</t>
  </si>
  <si>
    <t>C8.1</t>
  </si>
  <si>
    <t>C8.1.1</t>
  </si>
  <si>
    <t>C8.1.1.1</t>
  </si>
  <si>
    <t>C8.1.1.2</t>
  </si>
  <si>
    <t>MC -10 cut-back bitumen</t>
  </si>
  <si>
    <t>MC -30 cut-back bitumen</t>
  </si>
  <si>
    <t>C8.2.1</t>
  </si>
  <si>
    <t>C8.1.2</t>
  </si>
  <si>
    <t>C8.1.2.1</t>
  </si>
  <si>
    <t>Natural sand</t>
  </si>
  <si>
    <t>C8.2</t>
  </si>
  <si>
    <t>COVER SPRAYS, FOG SPRAYS AND REJUVENATION SPRAYS</t>
  </si>
  <si>
    <t>Cover sprays, fog sprays and rejuvenation sprays</t>
  </si>
  <si>
    <t>C8.2.1.1</t>
  </si>
  <si>
    <t>C8.2.1.2</t>
  </si>
  <si>
    <t>C8.2.1.3</t>
  </si>
  <si>
    <t>C8.2.1.4</t>
  </si>
  <si>
    <t>Cutback Inverted bitumen emulsion</t>
  </si>
  <si>
    <t>C8.2.2</t>
  </si>
  <si>
    <t>Extra over item C8.2.1 for labour enhanced application</t>
  </si>
  <si>
    <t>C8.2.2.1</t>
  </si>
  <si>
    <t>C8.2.2.2</t>
  </si>
  <si>
    <t>C8.2.2.3</t>
  </si>
  <si>
    <t>C8.2.2.4</t>
  </si>
  <si>
    <t>Cutback inverted bitumen emulsion</t>
  </si>
  <si>
    <t>C8.3</t>
  </si>
  <si>
    <t>TEXTURE TREATMENT</t>
  </si>
  <si>
    <t>C8.3.1</t>
  </si>
  <si>
    <t>Texture treatment</t>
  </si>
  <si>
    <t>C8.3.1.1</t>
  </si>
  <si>
    <t>C8.3.1.2</t>
  </si>
  <si>
    <t>C8.3.1.3</t>
  </si>
  <si>
    <t>C8.4</t>
  </si>
  <si>
    <t>RUT AND/OR DEPRESSION CORRECTION</t>
  </si>
  <si>
    <t>C8.4.1</t>
  </si>
  <si>
    <t>Rut and/or Depression correction (screeding)</t>
  </si>
  <si>
    <t>C8.4.1.1</t>
  </si>
  <si>
    <t>C8.4.1.2</t>
  </si>
  <si>
    <t>Correction material</t>
  </si>
  <si>
    <t>C8.5</t>
  </si>
  <si>
    <t>STANDARD CRACK SEALING</t>
  </si>
  <si>
    <t>Standard crack sealing</t>
  </si>
  <si>
    <t>C8.5.1</t>
  </si>
  <si>
    <t>C8.5.1.1</t>
  </si>
  <si>
    <t>C8.5.1.2</t>
  </si>
  <si>
    <t>C8.5.1.3</t>
  </si>
  <si>
    <t>C8.5.1.4</t>
  </si>
  <si>
    <t>C8.5.1.5</t>
  </si>
  <si>
    <t>C8.5.1.6</t>
  </si>
  <si>
    <t>Cleaning cracks</t>
  </si>
  <si>
    <t>Cleaning crack with cold compressed air</t>
  </si>
  <si>
    <t>Cleaning crack with hot compressed air</t>
  </si>
  <si>
    <t>Applying herbicides for sealing cracks</t>
  </si>
  <si>
    <t>Sealing the cracks</t>
  </si>
  <si>
    <t>Heating of surface before rolling</t>
  </si>
  <si>
    <t>C8.6</t>
  </si>
  <si>
    <t>GEOSYNTHETIC CRACK SEALING</t>
  </si>
  <si>
    <t>C8.6.1</t>
  </si>
  <si>
    <t>Geosynthetic crack sealing</t>
  </si>
  <si>
    <t>C8.6.1.1</t>
  </si>
  <si>
    <t>C8.6.1.2</t>
  </si>
  <si>
    <t>C8.7</t>
  </si>
  <si>
    <t>PLANING</t>
  </si>
  <si>
    <t>C8.7.1</t>
  </si>
  <si>
    <t>C8.7.1.1</t>
  </si>
  <si>
    <t>C8.7.1.2</t>
  </si>
  <si>
    <t>C8.7.1.3</t>
  </si>
  <si>
    <t>C8.7.1.4</t>
  </si>
  <si>
    <t>C8.7.1.5</t>
  </si>
  <si>
    <t>Hand spraying</t>
  </si>
  <si>
    <t>Spraying with mechanical equipment</t>
  </si>
  <si>
    <t>Rolling the planed surface</t>
  </si>
  <si>
    <t>roller passes (m²-pass)</t>
  </si>
  <si>
    <t>C8.8</t>
  </si>
  <si>
    <t>PATCHING AND EDGE BREAK REPAIR</t>
  </si>
  <si>
    <t>C8.8.1</t>
  </si>
  <si>
    <t>Saw cutting pavement layers for patching</t>
  </si>
  <si>
    <t>C8.8.1.1</t>
  </si>
  <si>
    <t>Asphalt or bituminous surfacing to an average depth</t>
  </si>
  <si>
    <t>C8.8.2</t>
  </si>
  <si>
    <t>Excavation in existing pavements for patching (non-milling)</t>
  </si>
  <si>
    <t>C8.8.2.1</t>
  </si>
  <si>
    <t>Asphalt layers</t>
  </si>
  <si>
    <t>C8.8.3</t>
  </si>
  <si>
    <t>C8.8.4</t>
  </si>
  <si>
    <t>C8.8.4.1</t>
  </si>
  <si>
    <t>C8.8.4.3</t>
  </si>
  <si>
    <t>C8.8.6</t>
  </si>
  <si>
    <t xml:space="preserve">Repairing edge breaks in surfacing </t>
  </si>
  <si>
    <t>C8.8.6.1</t>
  </si>
  <si>
    <t>C8.8.6.2</t>
  </si>
  <si>
    <t>C8.8.6.3</t>
  </si>
  <si>
    <t>Reconstructing edges using:</t>
  </si>
  <si>
    <t>C8.9</t>
  </si>
  <si>
    <t>REPAIR OF SURFACE DEFECTS</t>
  </si>
  <si>
    <t>C8.9.1</t>
  </si>
  <si>
    <t>Heating of the road surface</t>
  </si>
  <si>
    <t>C8.9.1.1</t>
  </si>
  <si>
    <t>C8.9.1.2</t>
  </si>
  <si>
    <t>Establishing of heating apparatus on site for softening of the road surface</t>
  </si>
  <si>
    <t>Heating of road surface</t>
  </si>
  <si>
    <t>C8.9.2</t>
  </si>
  <si>
    <t>Aggregate for treatment of bleeding sections</t>
  </si>
  <si>
    <t>C8.9.2.1</t>
  </si>
  <si>
    <t>C8.9.2.2</t>
  </si>
  <si>
    <t>C8.9.3</t>
  </si>
  <si>
    <t>Application and rolling in of heated aggregate</t>
  </si>
  <si>
    <t>C8.9.4</t>
  </si>
  <si>
    <t>Trial sections for heating, application and rolling in of heated aggregate</t>
  </si>
  <si>
    <r>
      <t>square metre (m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</t>
    </r>
  </si>
  <si>
    <t>C2.3.36</t>
  </si>
  <si>
    <r>
      <t>cubic metre (m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) or ton (t)</t>
    </r>
  </si>
  <si>
    <t>C8.9.5</t>
  </si>
  <si>
    <t>Water cutting</t>
  </si>
  <si>
    <t>C8.9.5.1</t>
  </si>
  <si>
    <t>C8.9.5.2</t>
  </si>
  <si>
    <t xml:space="preserve">Establishing of water cutting equipment on site </t>
  </si>
  <si>
    <t>Water cutting of the road surface</t>
  </si>
  <si>
    <t>C8.9.6</t>
  </si>
  <si>
    <t>Trial sections for water cutting</t>
  </si>
  <si>
    <t>C9.1</t>
  </si>
  <si>
    <t>C9.1.3</t>
  </si>
  <si>
    <t>Application of bond coat</t>
  </si>
  <si>
    <t>C9.1.3.1</t>
  </si>
  <si>
    <t>C9.1.3.2</t>
  </si>
  <si>
    <t xml:space="preserve">Applied in restricted areas using a portable pressure sprayer </t>
  </si>
  <si>
    <t>C9.1.4</t>
  </si>
  <si>
    <t xml:space="preserve">Asphalt base </t>
  </si>
  <si>
    <t>C9.1.4.2</t>
  </si>
  <si>
    <t xml:space="preserve">Rehabilitation </t>
  </si>
  <si>
    <t>C9.1.5</t>
  </si>
  <si>
    <t>Asphalt surfacing</t>
  </si>
  <si>
    <t>C9.1.5.1</t>
  </si>
  <si>
    <t>New construction</t>
  </si>
  <si>
    <t>C9.1.13</t>
  </si>
  <si>
    <t>C9.1.13.1</t>
  </si>
  <si>
    <t>C10.1.1</t>
  </si>
  <si>
    <t>C10.1</t>
  </si>
  <si>
    <t>C10.1.1.3</t>
  </si>
  <si>
    <t>C10.1.12.2</t>
  </si>
  <si>
    <t>C10.1.9</t>
  </si>
  <si>
    <t>C10.1.9.2</t>
  </si>
  <si>
    <t>C10.1.9.8</t>
  </si>
  <si>
    <t>Homogeneous modified binder S-E1 with 4,5% MC30</t>
  </si>
  <si>
    <t>C10.1.10</t>
  </si>
  <si>
    <t>C10.1.10.3</t>
  </si>
  <si>
    <t>C10.1.11</t>
  </si>
  <si>
    <t>Application of cover spray:</t>
  </si>
  <si>
    <t>C10.1.11.1</t>
  </si>
  <si>
    <t>C10.1.11.2</t>
  </si>
  <si>
    <t>C10.1.12</t>
  </si>
  <si>
    <t>Application of cover spray by hand:</t>
  </si>
  <si>
    <t>C10.1.12.1</t>
  </si>
  <si>
    <t>60% Anionic Stable-grade emulsion</t>
  </si>
  <si>
    <t>C10.1.13</t>
  </si>
  <si>
    <t>Precoating of aggregate using a dedicated plant</t>
  </si>
  <si>
    <t>C10.1.13.1</t>
  </si>
  <si>
    <t>C10.1.21</t>
  </si>
  <si>
    <t>Slurry and microsurfacing:</t>
  </si>
  <si>
    <t>C10.1.21.1</t>
  </si>
  <si>
    <t>C10.1.21.2</t>
  </si>
  <si>
    <t>Variation in the rate of application of the fine slurry:</t>
  </si>
  <si>
    <t>C10.1.24</t>
  </si>
  <si>
    <t>Medium grade</t>
  </si>
  <si>
    <t>C10.1.24.2</t>
  </si>
  <si>
    <t>C11.1</t>
  </si>
  <si>
    <t>Mobile access units</t>
  </si>
  <si>
    <t>days</t>
  </si>
  <si>
    <t>Epoxy mortar</t>
  </si>
  <si>
    <t>Curing of repair surfaces</t>
  </si>
  <si>
    <t>Grouting for:</t>
  </si>
  <si>
    <t>Establishment on site for crack injection</t>
  </si>
  <si>
    <t>Site and core tests</t>
  </si>
  <si>
    <t>Establishment on site for sprayed concrete work</t>
  </si>
  <si>
    <t>Preparation of concrete surface</t>
  </si>
  <si>
    <t>Trial sample panels</t>
  </si>
  <si>
    <t>Supply new ancillary elements</t>
  </si>
  <si>
    <t>Temporary support and foundations</t>
  </si>
  <si>
    <t>Jacking equipment</t>
  </si>
  <si>
    <t>Percentage on prime cost sum for charges and profits</t>
  </si>
  <si>
    <t>Site testing and testing of cores</t>
  </si>
  <si>
    <t>Percentage on provisional sum for charges and profit</t>
  </si>
  <si>
    <t>Dismantle and remove from site</t>
  </si>
  <si>
    <t>Dismantle and remove all jacking equipment from site</t>
  </si>
  <si>
    <t>square metre (m2)</t>
  </si>
  <si>
    <t>C11.1.2</t>
  </si>
  <si>
    <t>C11.2</t>
  </si>
  <si>
    <t>Stone pitching</t>
  </si>
  <si>
    <t>C11.2.1</t>
  </si>
  <si>
    <t>C11.2.2</t>
  </si>
  <si>
    <t>C11.2.3</t>
  </si>
  <si>
    <t>Plain stone pitching</t>
  </si>
  <si>
    <t>Method 1</t>
  </si>
  <si>
    <t>Method 2</t>
  </si>
  <si>
    <t>Grouted stone pitching with mortar</t>
  </si>
  <si>
    <t>C11.1.2.1</t>
  </si>
  <si>
    <t>C11.1.2.2</t>
  </si>
  <si>
    <t>C11.1.3</t>
  </si>
  <si>
    <t>Riprap</t>
  </si>
  <si>
    <t>C11.1.3.1</t>
  </si>
  <si>
    <t>C11.1.3.3</t>
  </si>
  <si>
    <t>C11.1.3.4</t>
  </si>
  <si>
    <t>Filter layer consisting of:</t>
  </si>
  <si>
    <t>C11.1.6</t>
  </si>
  <si>
    <t>C11.1.7</t>
  </si>
  <si>
    <t>Provision of approved herbicide and ant poison:</t>
  </si>
  <si>
    <t>C11.1.7.1</t>
  </si>
  <si>
    <t>C11.1.7.2</t>
  </si>
  <si>
    <t>PITCHING, STONEWORK, CAST IN SITU CONCRETE FOR PROTECTION AGAINST EROSION</t>
  </si>
  <si>
    <t>NON-STRUCTURAL GABIONS</t>
  </si>
  <si>
    <t>Foundation trench excavation:</t>
  </si>
  <si>
    <t>C11.2.4</t>
  </si>
  <si>
    <t>Excavating all material situated within the following depth ranges below the surface level</t>
  </si>
  <si>
    <t>Extra over sub-item C11.2.1.1 for excavation in hard material, irrespective of depth</t>
  </si>
  <si>
    <t>Surface preparation for bedding the gabion boxes and mattresses</t>
  </si>
  <si>
    <t>Gabion boxes and mattresses:</t>
  </si>
  <si>
    <t>C11.2.3.1</t>
  </si>
  <si>
    <t>C11.2.3.3</t>
  </si>
  <si>
    <t>C11.3</t>
  </si>
  <si>
    <t>GUIDE BLOCKS AND KILOMETRE MARKERS</t>
  </si>
  <si>
    <t>C11.3.1</t>
  </si>
  <si>
    <t xml:space="preserve">Guide blocks </t>
  </si>
  <si>
    <t xml:space="preserve">Kilometre markers </t>
  </si>
  <si>
    <t>C11.3.2</t>
  </si>
  <si>
    <t>C11.3.3</t>
  </si>
  <si>
    <t>ROAD RESTRAINT SYSTEMS</t>
  </si>
  <si>
    <t>C11.4</t>
  </si>
  <si>
    <t>Reflective plates</t>
  </si>
  <si>
    <t>C11.5</t>
  </si>
  <si>
    <t>FENCING</t>
  </si>
  <si>
    <t>C11.5.1</t>
  </si>
  <si>
    <t>Supply and erect new fencing material for new fences and for supplementing material in existing fences which are being repaired or removed:</t>
  </si>
  <si>
    <t>C11.5.1.1</t>
  </si>
  <si>
    <t>C11.5.1.2</t>
  </si>
  <si>
    <t>C11.5.1.3</t>
  </si>
  <si>
    <t>C11.5.1.4</t>
  </si>
  <si>
    <t>C11.5.1.5</t>
  </si>
  <si>
    <t>C11.5.1.6</t>
  </si>
  <si>
    <t>C11.5.1.7</t>
  </si>
  <si>
    <t>C11.5.1.8</t>
  </si>
  <si>
    <t>C11.5.1.9</t>
  </si>
  <si>
    <t>C11.5.1.10</t>
  </si>
  <si>
    <t>C11.5.1.11</t>
  </si>
  <si>
    <t>Diamond mesh</t>
  </si>
  <si>
    <t>Wire netting</t>
  </si>
  <si>
    <t>Barbed-tape security barrier</t>
  </si>
  <si>
    <t>Hinge joint mesh square</t>
  </si>
  <si>
    <t>Straining posts, stays and anchors:</t>
  </si>
  <si>
    <t>Vertical</t>
  </si>
  <si>
    <t>Inclined</t>
  </si>
  <si>
    <t>Horizontal</t>
  </si>
  <si>
    <t>Extra over items C11.5.1.3; C11.5.1.4 and C11.5.1.6 for stone packing</t>
  </si>
  <si>
    <t>Extra over items C11.5.1.3; C11.5.1.4 and C11.5.1.6 for trenching</t>
  </si>
  <si>
    <t>C11.5.2</t>
  </si>
  <si>
    <t>C11.5.3</t>
  </si>
  <si>
    <t>Moving existing fences and gates:</t>
  </si>
  <si>
    <t>C11.5.3.1</t>
  </si>
  <si>
    <t>C11.5.3.2</t>
  </si>
  <si>
    <t>Fences:</t>
  </si>
  <si>
    <t>Stock-proof fences</t>
  </si>
  <si>
    <t>Vermin-proof fences</t>
  </si>
  <si>
    <t>Pedestrian fences</t>
  </si>
  <si>
    <t>Security fences</t>
  </si>
  <si>
    <t>Game fences</t>
  </si>
  <si>
    <t>Gates</t>
  </si>
  <si>
    <t>C11.5.4</t>
  </si>
  <si>
    <t>Dismantling existing fences and gates:</t>
  </si>
  <si>
    <t>C11.5.4.1</t>
  </si>
  <si>
    <t>C11.5.4.2</t>
  </si>
  <si>
    <t>C11.5.5</t>
  </si>
  <si>
    <t>Providing temporary fences and gates:</t>
  </si>
  <si>
    <t>C11.5.5.1</t>
  </si>
  <si>
    <t>C11.5.5.2</t>
  </si>
  <si>
    <t>C11.5.5.3</t>
  </si>
  <si>
    <t>C11.5.5.4</t>
  </si>
  <si>
    <t>C11.5.5.5</t>
  </si>
  <si>
    <t>Stock-proof fence</t>
  </si>
  <si>
    <t>Vermin-proof fence</t>
  </si>
  <si>
    <t>Pedestrian fence</t>
  </si>
  <si>
    <t>C11.5.6</t>
  </si>
  <si>
    <t>Ringbolts for anchoring fencing to structures</t>
  </si>
  <si>
    <t>C11.5.7</t>
  </si>
  <si>
    <t>Drilling and blasting holes for posts and anchors</t>
  </si>
  <si>
    <t>C11.5.8</t>
  </si>
  <si>
    <t>Posts fixed horizontally to the bottom of wire mesh for the closing of openings under fences:</t>
  </si>
  <si>
    <t>C11.5.8.1</t>
  </si>
  <si>
    <t>C11.5.8.2</t>
  </si>
  <si>
    <t>C11.5.9</t>
  </si>
  <si>
    <t>C11.5.10</t>
  </si>
  <si>
    <t>Disposal of existing fencing materials</t>
  </si>
  <si>
    <t>C11.5.10.1</t>
  </si>
  <si>
    <t>C11.5.10.2</t>
  </si>
  <si>
    <t>C11.5.10.3</t>
  </si>
  <si>
    <t>C11.5.10.4</t>
  </si>
  <si>
    <t>C11.5.10.5</t>
  </si>
  <si>
    <t>C11.5.10.6</t>
  </si>
  <si>
    <r>
      <t>Game fences</t>
    </r>
    <r>
      <rPr>
        <b/>
        <i/>
        <sz val="10"/>
        <color rgb="FF000000"/>
        <rFont val="Arial"/>
        <family val="2"/>
      </rPr>
      <t xml:space="preserve"> </t>
    </r>
  </si>
  <si>
    <t>C11.6</t>
  </si>
  <si>
    <t>C11.6.1</t>
  </si>
  <si>
    <t>Road signboards with painted or coloured semi-matt background. Symbols, lettering and borders in semi- matt black or in Class I retro-reflective material, where the sign board is constructed from:</t>
  </si>
  <si>
    <t>C11.6.1.7</t>
  </si>
  <si>
    <t>C11.6.2</t>
  </si>
  <si>
    <t>Extra over on item C11.6.1 for using:</t>
  </si>
  <si>
    <t>C11.6.2.1</t>
  </si>
  <si>
    <t>C11.6.2.2</t>
  </si>
  <si>
    <t>Background of retro-reflective material:</t>
  </si>
  <si>
    <t>Class I</t>
  </si>
  <si>
    <t>Class III</t>
  </si>
  <si>
    <t>Lettering, symbols, numbers, arrows, emblems and borders of retro-reflective material:</t>
  </si>
  <si>
    <t>C11.6.3</t>
  </si>
  <si>
    <t>C11.6.3.1</t>
  </si>
  <si>
    <t>C11.6.3.2</t>
  </si>
  <si>
    <t>C11.6.5</t>
  </si>
  <si>
    <t>C11.6.5.1</t>
  </si>
  <si>
    <t>C11.6.5.3</t>
  </si>
  <si>
    <t>Excavating soft material and backfilling</t>
  </si>
  <si>
    <r>
      <t>Regulatory signs, permanent</t>
    </r>
    <r>
      <rPr>
        <b/>
        <i/>
        <sz val="10"/>
        <color rgb="FF000000"/>
        <rFont val="Arial"/>
        <family val="2"/>
      </rPr>
      <t xml:space="preserve"> </t>
    </r>
  </si>
  <si>
    <t>C11.7</t>
  </si>
  <si>
    <t>Retro-reflective road marking:</t>
  </si>
  <si>
    <t>C11.7.2</t>
  </si>
  <si>
    <t>C11.7.2.1</t>
  </si>
  <si>
    <t>C11.7.2.2</t>
  </si>
  <si>
    <t>C11.7.2.4</t>
  </si>
  <si>
    <t>C11.7.8</t>
  </si>
  <si>
    <t>Setting out and premarking the lines (excluding traffic island markings, lettering and symbols)</t>
  </si>
  <si>
    <t>C11.8</t>
  </si>
  <si>
    <t>LANDSCAPING AND PLANTING PLANTS</t>
  </si>
  <si>
    <t>C11.8.1</t>
  </si>
  <si>
    <t>Trimming:</t>
  </si>
  <si>
    <t>C11.8.1.2</t>
  </si>
  <si>
    <t>C11.8.1.1</t>
  </si>
  <si>
    <t>Machine trimming</t>
  </si>
  <si>
    <t>Hand trimming</t>
  </si>
  <si>
    <t>C11.8.2</t>
  </si>
  <si>
    <t>C11.8.2.1</t>
  </si>
  <si>
    <t>C11.8.2.2</t>
  </si>
  <si>
    <t>Bulldozer</t>
  </si>
  <si>
    <t>hour (h)</t>
  </si>
  <si>
    <t>Preparing the areas for grassing:</t>
  </si>
  <si>
    <t>C11.8.3</t>
  </si>
  <si>
    <t>C11.8.3.1</t>
  </si>
  <si>
    <t>C11.8.3.2</t>
  </si>
  <si>
    <t>C11.8.3.3</t>
  </si>
  <si>
    <t>C11.8.3.4</t>
  </si>
  <si>
    <t>C11.8.3.5</t>
  </si>
  <si>
    <t>Ripping</t>
  </si>
  <si>
    <t>Scarifying for loosening topsoil</t>
  </si>
  <si>
    <t>Topsoiling within the road reserve where the following materials are used:</t>
  </si>
  <si>
    <t>Topsoil obtained from within the road reserve or borrow areas</t>
  </si>
  <si>
    <t xml:space="preserve">Topsoil obtained from commercial sources by the Contractor </t>
  </si>
  <si>
    <t xml:space="preserve">Topsoiling of borrowpits by using topsoil obtained from borrow areas or from the road reserve </t>
  </si>
  <si>
    <t>Providing and applying chemical fertilisers and/or soil-improvement material:</t>
  </si>
  <si>
    <t>Lime</t>
  </si>
  <si>
    <t>Superphosphate</t>
  </si>
  <si>
    <t>Limestone ammonium nitrate</t>
  </si>
  <si>
    <t>2:3:2 (22)</t>
  </si>
  <si>
    <t>3:2:1 (25)</t>
  </si>
  <si>
    <t>Other fertilisers and / or soil-improvement materials if required</t>
  </si>
  <si>
    <t>C11.8.4</t>
  </si>
  <si>
    <t>Grassing</t>
  </si>
  <si>
    <t>C11.8.4.1</t>
  </si>
  <si>
    <t>C11.8.4.2</t>
  </si>
  <si>
    <t>C11.8.4.3</t>
  </si>
  <si>
    <t>C11.8.4.4</t>
  </si>
  <si>
    <t>C11.8.4.5</t>
  </si>
  <si>
    <t>C11.8.4.6</t>
  </si>
  <si>
    <t>Sodding by using the following types of sods:</t>
  </si>
  <si>
    <t>Veld sods</t>
  </si>
  <si>
    <t>Hydroseeding:</t>
  </si>
  <si>
    <t>Providing an approved seed mixture for hydroseeding</t>
  </si>
  <si>
    <t>Providing an approved mulch</t>
  </si>
  <si>
    <t>Hydroseeding</t>
  </si>
  <si>
    <t>Planting grass seed with an approved grass-planting machine</t>
  </si>
  <si>
    <t>Hand sowing</t>
  </si>
  <si>
    <t>C11.8.5</t>
  </si>
  <si>
    <t>Watering the grass when established by topsoiling only</t>
  </si>
  <si>
    <t>C11.8.6</t>
  </si>
  <si>
    <t>Watering the already planted grass, trees and shrubs during the growing season</t>
  </si>
  <si>
    <t>C11.8.7</t>
  </si>
  <si>
    <t>Mowing the grass</t>
  </si>
  <si>
    <t>C11.8.8</t>
  </si>
  <si>
    <t>C11.8.9</t>
  </si>
  <si>
    <t>Trees and shrubs:</t>
  </si>
  <si>
    <t>C11.8.9.1</t>
  </si>
  <si>
    <t>C11.8.9.2</t>
  </si>
  <si>
    <t xml:space="preserve">Providing trees and shrubs </t>
  </si>
  <si>
    <t>Planting and establishing:</t>
  </si>
  <si>
    <t>Trees, all types and sizes</t>
  </si>
  <si>
    <t>Shrubs, all types and sizes</t>
  </si>
  <si>
    <t>C11.8.10</t>
  </si>
  <si>
    <t>Unspecified work for landscaping</t>
  </si>
  <si>
    <t>C11.8.11</t>
  </si>
  <si>
    <t>Weeding all grass-seeded areas and the grass when established by topsoiling only</t>
  </si>
  <si>
    <t>C11.8.12</t>
  </si>
  <si>
    <t>Removal of undesirable vegetation</t>
  </si>
  <si>
    <t>C11.9</t>
  </si>
  <si>
    <t>FINISHING THE ROAD AND ROAD RESERVE AND TREATING OLD ROADS</t>
  </si>
  <si>
    <t>C11.9.1</t>
  </si>
  <si>
    <t>Finishing the road and road reserve:</t>
  </si>
  <si>
    <t>C11.9.1.2</t>
  </si>
  <si>
    <t>Single carriageway road</t>
  </si>
  <si>
    <t>C12.1</t>
  </si>
  <si>
    <t>PILING</t>
  </si>
  <si>
    <t>C12.1.1</t>
  </si>
  <si>
    <t>Additional foundation investigations</t>
  </si>
  <si>
    <t>C12.1.2</t>
  </si>
  <si>
    <t>Access and drainage:</t>
  </si>
  <si>
    <t>Access</t>
  </si>
  <si>
    <t>Drainage by pumping or other means</t>
  </si>
  <si>
    <t>C12.1.2.1</t>
  </si>
  <si>
    <t>C12.1.2.2</t>
  </si>
  <si>
    <t>C12.1.3</t>
  </si>
  <si>
    <t>C12.1.4</t>
  </si>
  <si>
    <t>C12.1.5</t>
  </si>
  <si>
    <t>C12.1.5.1</t>
  </si>
  <si>
    <t>C12.1.5.2</t>
  </si>
  <si>
    <t>Augered holes</t>
  </si>
  <si>
    <t>Bored piles</t>
  </si>
  <si>
    <t>C12.1.6</t>
  </si>
  <si>
    <t>Extra over item C12.1.5 irrespective of the depth, to form augered and bored pile holes through identified materials consisting of:</t>
  </si>
  <si>
    <t>C12.1.6.1</t>
  </si>
  <si>
    <t>C12.1.6.2</t>
  </si>
  <si>
    <t>C12.1.6.3</t>
  </si>
  <si>
    <t>C12.1.7</t>
  </si>
  <si>
    <t>C12.1.7.1</t>
  </si>
  <si>
    <t>C12.1.7.2</t>
  </si>
  <si>
    <t>C12.1.7.3</t>
  </si>
  <si>
    <t>C12.1.8</t>
  </si>
  <si>
    <t>Forming augered or bored pile holes through unidentified materials</t>
  </si>
  <si>
    <t>C12.1.9</t>
  </si>
  <si>
    <t>Forming augered or bored pile holes through obstructions</t>
  </si>
  <si>
    <t>C12.1.10</t>
  </si>
  <si>
    <t>Provision for and maintenance of bentonite head for underslurry piles</t>
  </si>
  <si>
    <t>C12.1.11</t>
  </si>
  <si>
    <t>C12.1.12</t>
  </si>
  <si>
    <t>C12.1.13</t>
  </si>
  <si>
    <t>C12.1.13.1</t>
  </si>
  <si>
    <t>C12.1.13.2</t>
  </si>
  <si>
    <t>C12.1.14</t>
  </si>
  <si>
    <t>C12.1.15</t>
  </si>
  <si>
    <t>Steel reinforcement in cast in situ piles:</t>
  </si>
  <si>
    <t>C12.1.15.1</t>
  </si>
  <si>
    <t>C12.1.15.2</t>
  </si>
  <si>
    <t>C12.1.16</t>
  </si>
  <si>
    <t>C12.1.17</t>
  </si>
  <si>
    <t>Extra over item C12.1.16 for concrete cast underwater</t>
  </si>
  <si>
    <t>C12.1.18</t>
  </si>
  <si>
    <t>C12.1.19</t>
  </si>
  <si>
    <t>C12.1.19.1</t>
  </si>
  <si>
    <t>C12.1.19.2</t>
  </si>
  <si>
    <t>C12.1.19.3</t>
  </si>
  <si>
    <t>C12.1.20</t>
  </si>
  <si>
    <t>C12.1.20.1</t>
  </si>
  <si>
    <t>C12.1.20.2</t>
  </si>
  <si>
    <t>C12.1.20.3</t>
  </si>
  <si>
    <t>C12.1.21</t>
  </si>
  <si>
    <t>Driving temporary casings for driven displacement in piling systems or install prefabricated piles through identified or unidentified materials</t>
  </si>
  <si>
    <t>C12.1.22</t>
  </si>
  <si>
    <t>C12.1.23</t>
  </si>
  <si>
    <t>C12.1.24</t>
  </si>
  <si>
    <t>C12.1.25</t>
  </si>
  <si>
    <t>Establishment on site for the load testing of piles</t>
  </si>
  <si>
    <t>C12.1.26</t>
  </si>
  <si>
    <t>C12.1.27</t>
  </si>
  <si>
    <t xml:space="preserve">Establishment on site for core drilling </t>
  </si>
  <si>
    <t>C12.1.28</t>
  </si>
  <si>
    <t>Moving equipment to and assembling at each location where cores are to be drilled</t>
  </si>
  <si>
    <t>C12.1.29</t>
  </si>
  <si>
    <t>C12.1.29.1</t>
  </si>
  <si>
    <t>C12.1.29.2</t>
  </si>
  <si>
    <t>Concrete</t>
  </si>
  <si>
    <t>Founding formation:</t>
  </si>
  <si>
    <t>Irrespective of hardness</t>
  </si>
  <si>
    <t>C12.1.30</t>
  </si>
  <si>
    <t>Standing time for pile-installation frame</t>
  </si>
  <si>
    <t>C12.1.31</t>
  </si>
  <si>
    <t>Pile Integrity Testing on augered/bored piles</t>
  </si>
  <si>
    <t>C12.1.31.1</t>
  </si>
  <si>
    <t>C12.1.31.2</t>
  </si>
  <si>
    <t>C12.1.31.3</t>
  </si>
  <si>
    <t>C12.1.31.4</t>
  </si>
  <si>
    <t>C12.1.32</t>
  </si>
  <si>
    <t>Lateral support to excavations</t>
  </si>
  <si>
    <t>C12.1.32.1</t>
  </si>
  <si>
    <t>C12.1.32.2</t>
  </si>
  <si>
    <t>C12.2</t>
  </si>
  <si>
    <t>GROUND ANCHORS</t>
  </si>
  <si>
    <t>C12.2.1</t>
  </si>
  <si>
    <t xml:space="preserve">Establishment on site for anchoring </t>
  </si>
  <si>
    <t>C12.2.2</t>
  </si>
  <si>
    <t>C12.2.3</t>
  </si>
  <si>
    <t xml:space="preserve">Provision of access to anchor positions </t>
  </si>
  <si>
    <t>C12.2.4</t>
  </si>
  <si>
    <t>Moving to, and setting up the equipment for drilling the holes at each position</t>
  </si>
  <si>
    <t>C12.2.5</t>
  </si>
  <si>
    <t>C12.2.6</t>
  </si>
  <si>
    <t>C12.2.7</t>
  </si>
  <si>
    <t>Water tests</t>
  </si>
  <si>
    <t>C12.2.8</t>
  </si>
  <si>
    <t xml:space="preserve">Grouting and re-drilling the holes </t>
  </si>
  <si>
    <t>C12.2.9</t>
  </si>
  <si>
    <t>Cable anchor tendons:</t>
  </si>
  <si>
    <t>C12.2.9.1</t>
  </si>
  <si>
    <t>C12.2.9.2</t>
  </si>
  <si>
    <t>Free anchor length</t>
  </si>
  <si>
    <t>Fixed anchor length</t>
  </si>
  <si>
    <t>meganewton-metre (MN-m)</t>
  </si>
  <si>
    <t>Anchorages and couplers:</t>
  </si>
  <si>
    <t>C12.2.10</t>
  </si>
  <si>
    <t>C12.2.10.1</t>
  </si>
  <si>
    <t>C12.2.10.2</t>
  </si>
  <si>
    <t>Coupler at jacking end</t>
  </si>
  <si>
    <t>meganewton (MN)</t>
  </si>
  <si>
    <t>C12.2.11</t>
  </si>
  <si>
    <t>Encasing the anchorages at the jacking end in concrete</t>
  </si>
  <si>
    <t>C12.2.12</t>
  </si>
  <si>
    <t>Performance monitoring of anchors</t>
  </si>
  <si>
    <t>C12.2.12.1</t>
  </si>
  <si>
    <t>C12.2.12.2</t>
  </si>
  <si>
    <t>Establishment of lift-off testing team and equipment</t>
  </si>
  <si>
    <t>Lift-off tests</t>
  </si>
  <si>
    <t>C12.2.13</t>
  </si>
  <si>
    <t>C12.2.14</t>
  </si>
  <si>
    <t>Move to and set up at each rockbolt, dowel, soil nail or mechanical anchor position</t>
  </si>
  <si>
    <t>C12.2.15</t>
  </si>
  <si>
    <t>C12.2.16</t>
  </si>
  <si>
    <t>Extra over for tensioning soil nails or rockbolts</t>
  </si>
  <si>
    <t>C12.2.17</t>
  </si>
  <si>
    <t>Apply rock bolt protection and camouflage</t>
  </si>
  <si>
    <t>C12.2.18</t>
  </si>
  <si>
    <t>C12.2.19</t>
  </si>
  <si>
    <t>C12.3</t>
  </si>
  <si>
    <t>GROUND IMPROVEMENT</t>
  </si>
  <si>
    <t>C12.3.1</t>
  </si>
  <si>
    <t>Site Establishment</t>
  </si>
  <si>
    <t>Geotechnical Grouting</t>
  </si>
  <si>
    <t>Jet Grouting</t>
  </si>
  <si>
    <t>Compaction Grouting</t>
  </si>
  <si>
    <t>Dynamic compaction</t>
  </si>
  <si>
    <t>Rapid impact compaction</t>
  </si>
  <si>
    <t>Vibration compaction</t>
  </si>
  <si>
    <t>Underpinning</t>
  </si>
  <si>
    <t>Preloading</t>
  </si>
  <si>
    <t>Basal reinforcement</t>
  </si>
  <si>
    <t>C12.3.1.1</t>
  </si>
  <si>
    <t>C12.3.1.2</t>
  </si>
  <si>
    <t>C12.3.1.3</t>
  </si>
  <si>
    <t>C12.3.1.4</t>
  </si>
  <si>
    <t>C12.3.1.5</t>
  </si>
  <si>
    <t>C12.3.1.6</t>
  </si>
  <si>
    <t>C12.3.1.7</t>
  </si>
  <si>
    <t>C12.3.1.8</t>
  </si>
  <si>
    <t>C12.3.1.9</t>
  </si>
  <si>
    <t>C12.3.2</t>
  </si>
  <si>
    <t>Moving to and setting up equipment at each position for:</t>
  </si>
  <si>
    <t>C12.3.2.1</t>
  </si>
  <si>
    <t>C12.3.2.2</t>
  </si>
  <si>
    <t>C12.3.2.3</t>
  </si>
  <si>
    <t>C12.3.2.4</t>
  </si>
  <si>
    <t>C12.3.2.5</t>
  </si>
  <si>
    <t>C12.3.2.6</t>
  </si>
  <si>
    <t>C12.3.2.7</t>
  </si>
  <si>
    <t>C12.3.2.8</t>
  </si>
  <si>
    <t>C12.3.2.9</t>
  </si>
  <si>
    <t>Basal treatment</t>
  </si>
  <si>
    <t>C12.3.3</t>
  </si>
  <si>
    <t>Setting out of works at treatment positions</t>
  </si>
  <si>
    <t>C12.3.4</t>
  </si>
  <si>
    <t>Grouting (Cement)</t>
  </si>
  <si>
    <t>C12.3.4.1</t>
  </si>
  <si>
    <t>C12.3.4.2</t>
  </si>
  <si>
    <t>C12.3.4.3</t>
  </si>
  <si>
    <t>Geotechnical grouting</t>
  </si>
  <si>
    <t>Jet grouting</t>
  </si>
  <si>
    <t>Compaction grouting</t>
  </si>
  <si>
    <t>C12.3.5</t>
  </si>
  <si>
    <t>Grouting (Fillers and Additives)</t>
  </si>
  <si>
    <t>C12.3.5.1</t>
  </si>
  <si>
    <t>C12.3.5.2</t>
  </si>
  <si>
    <t>C12.3.5.3</t>
  </si>
  <si>
    <t>Bentonite</t>
  </si>
  <si>
    <t>C12.3.6</t>
  </si>
  <si>
    <t>C12.3.7</t>
  </si>
  <si>
    <t>Extra over for drilling through reinforced concrete</t>
  </si>
  <si>
    <t>C12.3.8</t>
  </si>
  <si>
    <t>C12.3.9</t>
  </si>
  <si>
    <t>C12.3.10</t>
  </si>
  <si>
    <t>Installation of standpipes for geotechnical grouting</t>
  </si>
  <si>
    <t>C12.3.11</t>
  </si>
  <si>
    <t>C12.3.12</t>
  </si>
  <si>
    <t>C12.3.13</t>
  </si>
  <si>
    <t>C12.3.14</t>
  </si>
  <si>
    <t>Exposing test jet grouted columns</t>
  </si>
  <si>
    <t>C12.3.15</t>
  </si>
  <si>
    <t>Coring of jet grouted columns</t>
  </si>
  <si>
    <t>C12.3.15.1</t>
  </si>
  <si>
    <t>C12.3.15.2</t>
  </si>
  <si>
    <t>C12.3.15.3</t>
  </si>
  <si>
    <t>Setting up over completed jet grouted columns</t>
  </si>
  <si>
    <t>Provision of core boxes</t>
  </si>
  <si>
    <t>C12.3.16</t>
  </si>
  <si>
    <t>Removal of jetting and drilling spoil</t>
  </si>
  <si>
    <t>C12.3.17</t>
  </si>
  <si>
    <t>C12.3.17.1</t>
  </si>
  <si>
    <t>C12.3.17.2</t>
  </si>
  <si>
    <t>C12.3.17.3</t>
  </si>
  <si>
    <t>Primary prints</t>
  </si>
  <si>
    <t>Secondary prints</t>
  </si>
  <si>
    <t>Ironing prints</t>
  </si>
  <si>
    <t>blows</t>
  </si>
  <si>
    <t>C12.3.18</t>
  </si>
  <si>
    <t>Variation in number of blows</t>
  </si>
  <si>
    <t>C12.3.18.1</t>
  </si>
  <si>
    <t>C12.3.18.2</t>
  </si>
  <si>
    <t>C12.3.18.3</t>
  </si>
  <si>
    <t>C12.3.19</t>
  </si>
  <si>
    <t>C12.3.20</t>
  </si>
  <si>
    <t xml:space="preserve">Importing G7 quality material from approved sources </t>
  </si>
  <si>
    <t>Importing dump rock for forming stone columns by dynamic compaction from approved sources</t>
  </si>
  <si>
    <t>C12.3.21</t>
  </si>
  <si>
    <t>Importing crushed rock for vibratory replacement from approved sources</t>
  </si>
  <si>
    <t>C12.3.22</t>
  </si>
  <si>
    <t>C12.3.23</t>
  </si>
  <si>
    <t>Plate load tests</t>
  </si>
  <si>
    <t>C12.3.24</t>
  </si>
  <si>
    <t>Establishment on site for</t>
  </si>
  <si>
    <t>C12.3.24.1</t>
  </si>
  <si>
    <t>C12.3.24.2</t>
  </si>
  <si>
    <t>C12.3.24.3</t>
  </si>
  <si>
    <t>C12.3.25</t>
  </si>
  <si>
    <t>DCP, CPT and DPSH testing</t>
  </si>
  <si>
    <t>C12.3.25.1</t>
  </si>
  <si>
    <t>C12.3.25.2</t>
  </si>
  <si>
    <t>C12.3.25.3</t>
  </si>
  <si>
    <t>C12.3.26</t>
  </si>
  <si>
    <t>Continuous surface wave testing (CSW)</t>
  </si>
  <si>
    <t>C12.3.27</t>
  </si>
  <si>
    <t>Monitoring of instruments and earthworks by survey</t>
  </si>
  <si>
    <t>C12.3.28</t>
  </si>
  <si>
    <t>Supply and install rod settlement gauges</t>
  </si>
  <si>
    <t>C12.3.29</t>
  </si>
  <si>
    <t>Supply and install standpipe piezometers</t>
  </si>
  <si>
    <t>C12.3.30</t>
  </si>
  <si>
    <t>C12.3.31</t>
  </si>
  <si>
    <t>C12.3.32</t>
  </si>
  <si>
    <t>C12.3.33</t>
  </si>
  <si>
    <t>Supply and install geosynthetic for basal reinforcements</t>
  </si>
  <si>
    <t>C12.3.34</t>
  </si>
  <si>
    <t>Supply and placement of 125 mm protection layer</t>
  </si>
  <si>
    <r>
      <t>cubic metre-kilometre (m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-km)</t>
    </r>
  </si>
  <si>
    <t>C12.4</t>
  </si>
  <si>
    <t>LATERAL SUPPORT</t>
  </si>
  <si>
    <t>C12.4.1</t>
  </si>
  <si>
    <t>C12.4.1.1</t>
  </si>
  <si>
    <t>C12.4.1.2</t>
  </si>
  <si>
    <t>Sheet Piling</t>
  </si>
  <si>
    <t>Diaphragm Walls</t>
  </si>
  <si>
    <t>C12.4.2</t>
  </si>
  <si>
    <t>Moving to and setting up equipment at  sections or sites to be defined</t>
  </si>
  <si>
    <t>C12.4.2.1</t>
  </si>
  <si>
    <t>C12.4.2.2</t>
  </si>
  <si>
    <t>C12.4.3</t>
  </si>
  <si>
    <t>Setting out of works at sheet piling or diaphragm panel positions</t>
  </si>
  <si>
    <t>C12.4.4</t>
  </si>
  <si>
    <t>C12.4.5</t>
  </si>
  <si>
    <t>Sheet pile extraction</t>
  </si>
  <si>
    <t>C12.4.6</t>
  </si>
  <si>
    <t>C12.4.6.1</t>
  </si>
  <si>
    <t>C12.4.6.2</t>
  </si>
  <si>
    <t>C12.4.6.3</t>
  </si>
  <si>
    <t>Props</t>
  </si>
  <si>
    <t>Anchors</t>
  </si>
  <si>
    <t>Tie-bars</t>
  </si>
  <si>
    <t>C12.4.7</t>
  </si>
  <si>
    <t>Sheet pile grouting</t>
  </si>
  <si>
    <t>C12.4.7.1</t>
  </si>
  <si>
    <t>C12.4.7.2</t>
  </si>
  <si>
    <t>C12.4.7.3</t>
  </si>
  <si>
    <t>Chemical grouting</t>
  </si>
  <si>
    <t>C12.4.8</t>
  </si>
  <si>
    <t>Partial Excavation of Panels</t>
  </si>
  <si>
    <t>C12.4.9</t>
  </si>
  <si>
    <t>C12.4.10</t>
  </si>
  <si>
    <t>C12.4.10.1</t>
  </si>
  <si>
    <t>C12.4.10.2</t>
  </si>
  <si>
    <t>C12.4.10.3</t>
  </si>
  <si>
    <t>C12.4.10.4</t>
  </si>
  <si>
    <t>C12.4.11</t>
  </si>
  <si>
    <t>Bentonite slurry re-use</t>
  </si>
  <si>
    <t>C12.4.12</t>
  </si>
  <si>
    <t>Steel reinforcement</t>
  </si>
  <si>
    <t>C12.4.13</t>
  </si>
  <si>
    <t>Exposing tops of selected concrete panels</t>
  </si>
  <si>
    <t>C12.4.14</t>
  </si>
  <si>
    <t>Coring of concrete panels</t>
  </si>
  <si>
    <t>C12.4.14.1</t>
  </si>
  <si>
    <t>C12.4.14.2</t>
  </si>
  <si>
    <t>C12.4.14.3</t>
  </si>
  <si>
    <t>C12.4.14.4</t>
  </si>
  <si>
    <t>Setting up at completed panels</t>
  </si>
  <si>
    <t>Extra-over for inclined drilling</t>
  </si>
  <si>
    <t>C12.5</t>
  </si>
  <si>
    <t>SHOTCRETE</t>
  </si>
  <si>
    <t>C12.5.1</t>
  </si>
  <si>
    <t>Establishment on site</t>
  </si>
  <si>
    <t>C12.5.2</t>
  </si>
  <si>
    <t>Surface preparation for shotcreting</t>
  </si>
  <si>
    <t>C12.5.3</t>
  </si>
  <si>
    <t>Supply and installation of reinforcement:</t>
  </si>
  <si>
    <t>C12.5.3.1</t>
  </si>
  <si>
    <t>C12.5.3.2</t>
  </si>
  <si>
    <t>C12.5.3.3</t>
  </si>
  <si>
    <t>Welded steel mesh fabric (Ref. 395)</t>
  </si>
  <si>
    <t>C12.5.4</t>
  </si>
  <si>
    <t>C12.5.4.1</t>
  </si>
  <si>
    <t>C12.5.4.2</t>
  </si>
  <si>
    <t>C12.5.4.3</t>
  </si>
  <si>
    <t>C12.5.4.4</t>
  </si>
  <si>
    <t>Dental shotcrete</t>
  </si>
  <si>
    <t>C12.5.5</t>
  </si>
  <si>
    <t>Removal to spoil of material trimmed from slope</t>
  </si>
  <si>
    <t>C12.5.6</t>
  </si>
  <si>
    <t>Edge finishing of shotcrete</t>
  </si>
  <si>
    <t>C12.5.7</t>
  </si>
  <si>
    <t>Geopipe collectors and weepholes:</t>
  </si>
  <si>
    <t>C12.5.7.1</t>
  </si>
  <si>
    <t>C12.5.7.2</t>
  </si>
  <si>
    <t>C12.5.7.3</t>
  </si>
  <si>
    <t>C12.5.8</t>
  </si>
  <si>
    <t>Geocomposite/geosynthetic drain as specified</t>
  </si>
  <si>
    <t>C12.6</t>
  </si>
  <si>
    <t>C12.6.1</t>
  </si>
  <si>
    <t>Establishment on site for MSE</t>
  </si>
  <si>
    <t>C12.6.1.1</t>
  </si>
  <si>
    <t>C12.6.1.2</t>
  </si>
  <si>
    <t>C12.6.1.3</t>
  </si>
  <si>
    <t>For reinforced concrete facing</t>
  </si>
  <si>
    <t>For concrete block wall facing</t>
  </si>
  <si>
    <t>For metallic facing</t>
  </si>
  <si>
    <t>C12.6.2</t>
  </si>
  <si>
    <t>Excavation for wall base foundation</t>
  </si>
  <si>
    <t>C12.6.3</t>
  </si>
  <si>
    <t>Concrete for wall base foundation</t>
  </si>
  <si>
    <t>C12.6.4</t>
  </si>
  <si>
    <t>Reinforcing steel in wall base foundation</t>
  </si>
  <si>
    <t>C12.6.4.1</t>
  </si>
  <si>
    <t>C12.6.4.2</t>
  </si>
  <si>
    <t>C12.6.5</t>
  </si>
  <si>
    <t>Preparation of surface for laying metallic strips or geosynthetic</t>
  </si>
  <si>
    <t>C12.6.6</t>
  </si>
  <si>
    <t>C12.6.7</t>
  </si>
  <si>
    <t>C12.6.8</t>
  </si>
  <si>
    <t>C12.6.9</t>
  </si>
  <si>
    <t>C12.6.10</t>
  </si>
  <si>
    <t>Fixing mechanism to facings</t>
  </si>
  <si>
    <t>C12.6.10.1</t>
  </si>
  <si>
    <t>C12.6.10.2</t>
  </si>
  <si>
    <t>Strips</t>
  </si>
  <si>
    <t>Sheets</t>
  </si>
  <si>
    <t>C12.6.11</t>
  </si>
  <si>
    <t>C12.6.12</t>
  </si>
  <si>
    <t>C12.6.12.1</t>
  </si>
  <si>
    <t>C12.6.12.2</t>
  </si>
  <si>
    <t>C12.6.12.3</t>
  </si>
  <si>
    <t>For reinforced concrete panel facing</t>
  </si>
  <si>
    <t>C12.6.13</t>
  </si>
  <si>
    <t>C12.6.14</t>
  </si>
  <si>
    <t>C12.6.14.1</t>
  </si>
  <si>
    <t>C12.5.14.2</t>
  </si>
  <si>
    <t>C12.6.14.3</t>
  </si>
  <si>
    <t>C12.6.14.4</t>
  </si>
  <si>
    <t>C12.6.15</t>
  </si>
  <si>
    <t>Surface preparation for bedding the gabions</t>
  </si>
  <si>
    <t>C12.6.16</t>
  </si>
  <si>
    <t xml:space="preserve">Gabions and mattresses: </t>
  </si>
  <si>
    <t>C12.6.16.1</t>
  </si>
  <si>
    <t>C12.6.16.2</t>
  </si>
  <si>
    <t>C12.6.16.3</t>
  </si>
  <si>
    <t>C12.6.16.4</t>
  </si>
  <si>
    <t>C12.6.17</t>
  </si>
  <si>
    <t>C12.7</t>
  </si>
  <si>
    <t xml:space="preserve">TRENCHLESS METHODS </t>
  </si>
  <si>
    <t>C12.7.1</t>
  </si>
  <si>
    <t>C12.7.2</t>
  </si>
  <si>
    <t>C12.7.3</t>
  </si>
  <si>
    <t>C12.7.4</t>
  </si>
  <si>
    <t>C12.7.4.1</t>
  </si>
  <si>
    <t>C12.7.4.2</t>
  </si>
  <si>
    <t>C12.7.4.3</t>
  </si>
  <si>
    <t>Steel or iron</t>
  </si>
  <si>
    <t>Rock of UCS &gt; 3 MPa</t>
  </si>
  <si>
    <t>C12.8</t>
  </si>
  <si>
    <t>GROUND DRAINAGE</t>
  </si>
  <si>
    <t>C12.8.1</t>
  </si>
  <si>
    <t>C12.8.1.1</t>
  </si>
  <si>
    <t>C12.8.1.2</t>
  </si>
  <si>
    <t>C12.8.1.3</t>
  </si>
  <si>
    <t>C12.8.1.4</t>
  </si>
  <si>
    <t xml:space="preserve">Well point construction  </t>
  </si>
  <si>
    <t>Horizontal drains</t>
  </si>
  <si>
    <t>Geosynthetic/Blanket drains</t>
  </si>
  <si>
    <t>C12.8.2</t>
  </si>
  <si>
    <t>C12.8.3</t>
  </si>
  <si>
    <t>C12.8.4</t>
  </si>
  <si>
    <t>C12.8.5</t>
  </si>
  <si>
    <t>C12.8.6</t>
  </si>
  <si>
    <t>C12.8.7</t>
  </si>
  <si>
    <t>C12.8.8</t>
  </si>
  <si>
    <t>C12.8.9</t>
  </si>
  <si>
    <t>C12.8.10</t>
  </si>
  <si>
    <t>C12.8.11</t>
  </si>
  <si>
    <t>C12.8.12</t>
  </si>
  <si>
    <t>C12.8.13</t>
  </si>
  <si>
    <t>C12.8.14</t>
  </si>
  <si>
    <t>C12.8.15</t>
  </si>
  <si>
    <t>Construction of base station for wells</t>
  </si>
  <si>
    <t>C12.9</t>
  </si>
  <si>
    <t>SLOPE PROTECTION MEASURES</t>
  </si>
  <si>
    <t>C12.9.1</t>
  </si>
  <si>
    <t>C12.9.2</t>
  </si>
  <si>
    <t>C12.9.3</t>
  </si>
  <si>
    <t>Disposal of barred down and accumulated debris</t>
  </si>
  <si>
    <t>C12.9.4</t>
  </si>
  <si>
    <t>C12.9.5</t>
  </si>
  <si>
    <t>C12.9.6</t>
  </si>
  <si>
    <t>C12.9.7</t>
  </si>
  <si>
    <t>C12.9.8</t>
  </si>
  <si>
    <t>C12.9.9</t>
  </si>
  <si>
    <t>C12.9.10</t>
  </si>
  <si>
    <t>C12.9.11</t>
  </si>
  <si>
    <t>C12.9.12</t>
  </si>
  <si>
    <t>C12.10</t>
  </si>
  <si>
    <t>HARD EXCAVATION BY BLASTING</t>
  </si>
  <si>
    <t>C12.10.1</t>
  </si>
  <si>
    <t xml:space="preserve">Excavation in hard rock using controlled blasting techniques </t>
  </si>
  <si>
    <t>C12.10.2</t>
  </si>
  <si>
    <t>C12.10.3</t>
  </si>
  <si>
    <t>Pre-splitting - compensation for additional holes</t>
  </si>
  <si>
    <t>metre of hole (m)</t>
  </si>
  <si>
    <t>C12.10.4</t>
  </si>
  <si>
    <t>C12.10.5</t>
  </si>
  <si>
    <t xml:space="preserve">Smooth Blasting - compensation for additional holes </t>
  </si>
  <si>
    <t>C12.10.6</t>
  </si>
  <si>
    <t>C12.10.7</t>
  </si>
  <si>
    <t xml:space="preserve">Line Drilling – compensation for additional holes </t>
  </si>
  <si>
    <t>C12.11</t>
  </si>
  <si>
    <t>GEOSYNTHETICS</t>
  </si>
  <si>
    <t>Measurement and Payment will be covered under the Chapters where applicable</t>
  </si>
  <si>
    <t>C12.12</t>
  </si>
  <si>
    <t>CONSTRUCTION DEWATERING</t>
  </si>
  <si>
    <t>C12.12.1</t>
  </si>
  <si>
    <t>Establishment on site for construction dewatering</t>
  </si>
  <si>
    <t>C12.12.2</t>
  </si>
  <si>
    <t>C12.12.3</t>
  </si>
  <si>
    <t>C12.12.4</t>
  </si>
  <si>
    <t>C12.12.5</t>
  </si>
  <si>
    <t>C12.12.6</t>
  </si>
  <si>
    <t>Monitoring of lowering of ground water levels</t>
  </si>
  <si>
    <t>C12.12.7</t>
  </si>
  <si>
    <t>Monitoring of potential settlements</t>
  </si>
  <si>
    <t>C12.12.8</t>
  </si>
  <si>
    <t>Monitoring quality of groundwater</t>
  </si>
  <si>
    <t>C12.12.8.1</t>
  </si>
  <si>
    <t>C12.12.8.2</t>
  </si>
  <si>
    <t>Monitoring of silt and fine sand</t>
  </si>
  <si>
    <t>Monitoring of groundwater chemistry and quality</t>
  </si>
  <si>
    <t>C13.1</t>
  </si>
  <si>
    <t>FOUNDATIONS</t>
  </si>
  <si>
    <t>C13.1.1</t>
  </si>
  <si>
    <t>C13.1.2</t>
  </si>
  <si>
    <t>Additional foundation investigations:</t>
  </si>
  <si>
    <t>C13.1.2.1</t>
  </si>
  <si>
    <t>C13.1.2.2</t>
  </si>
  <si>
    <t>Provisional sum allowed for additional foundation investigations</t>
  </si>
  <si>
    <t>Handling costs and profit in respect of item C13.1.2.1</t>
  </si>
  <si>
    <t>134.1.3</t>
  </si>
  <si>
    <t>Excavation:</t>
  </si>
  <si>
    <t>C13.1.3.1</t>
  </si>
  <si>
    <t>Excavating soft material situated within the following successive depth ranges:</t>
  </si>
  <si>
    <t>C13.1.3.2</t>
  </si>
  <si>
    <t>Extra over subitem C13.1.3.1 for excavation in hard material  irrespective of depth</t>
  </si>
  <si>
    <t>Extra over subitem C13.1.3.1 for additional excavation required by the Engineer after excavation is complete</t>
  </si>
  <si>
    <t>Extra over subitem C13.1.3.1 for excavation by hand</t>
  </si>
  <si>
    <t>Extra over subitem C13.1.3.1 for excavation in restricted areas</t>
  </si>
  <si>
    <t>C13.1.3.3</t>
  </si>
  <si>
    <t>C13.1.3.4</t>
  </si>
  <si>
    <t>C13.1.3.5</t>
  </si>
  <si>
    <t>C13.1.4</t>
  </si>
  <si>
    <t>C13.1.4.1</t>
  </si>
  <si>
    <t>C13.1.4.2</t>
  </si>
  <si>
    <t>C13.1.4.3</t>
  </si>
  <si>
    <t>Excavate in soft material situated within the following successive depth ranges:</t>
  </si>
  <si>
    <t>Extra over item C13.1.3.1(a) for excavation in intermediate material</t>
  </si>
  <si>
    <t>Extra over item C13.1.3.1(a) for additional excavation required by the Engineer after excavation is complete</t>
  </si>
  <si>
    <t>C13.1.5</t>
  </si>
  <si>
    <t>C13.1.6</t>
  </si>
  <si>
    <t>C13.1.6.1</t>
  </si>
  <si>
    <t>Drainage</t>
  </si>
  <si>
    <t>C13.1.6.2</t>
  </si>
  <si>
    <t>C13.1.7</t>
  </si>
  <si>
    <t>Backfill to excavations utilising:</t>
  </si>
  <si>
    <t>C13.1.7.1</t>
  </si>
  <si>
    <t>C13.1.7.2</t>
  </si>
  <si>
    <t>C13.1.7.3</t>
  </si>
  <si>
    <t>Material from excavation</t>
  </si>
  <si>
    <t>Imported material</t>
  </si>
  <si>
    <t>Soil cement</t>
  </si>
  <si>
    <t>C13.1.8</t>
  </si>
  <si>
    <t>Backfill to excavations utilising labour:</t>
  </si>
  <si>
    <t xml:space="preserve">Material from excavation </t>
  </si>
  <si>
    <t xml:space="preserve">Imported material </t>
  </si>
  <si>
    <t xml:space="preserve">Soil cement </t>
  </si>
  <si>
    <t>C13.1.8.1</t>
  </si>
  <si>
    <t>C13.1.8.2</t>
  </si>
  <si>
    <t>C13.1.8.3</t>
  </si>
  <si>
    <t>C13.1.9</t>
  </si>
  <si>
    <t>C13.1.10</t>
  </si>
  <si>
    <t>Haul in excess of 1,0 km on excavated material and on material imported for backfill, foundation fill and fill for caissons</t>
  </si>
  <si>
    <t>C13.1.11</t>
  </si>
  <si>
    <t>Haul in excess of 50 metres on excavated material and on foundation fill for labour enhanced construction</t>
  </si>
  <si>
    <t>C13.1.12</t>
  </si>
  <si>
    <t>C13.1.13</t>
  </si>
  <si>
    <t>C13.1.14</t>
  </si>
  <si>
    <t>Foundation fill consisting of:</t>
  </si>
  <si>
    <t>C13.1.14.1</t>
  </si>
  <si>
    <t>C13.1.14.2</t>
  </si>
  <si>
    <t>C13.1.14.3</t>
  </si>
  <si>
    <t>C13.1.14.4</t>
  </si>
  <si>
    <t>C13.1.14.5</t>
  </si>
  <si>
    <t>C13.1.14.6</t>
  </si>
  <si>
    <t>Crushed-stone fill</t>
  </si>
  <si>
    <t>Compacted granular material</t>
  </si>
  <si>
    <t>C13.1.15</t>
  </si>
  <si>
    <t>Foundation fill placed by labour enhanced methods consisting of:</t>
  </si>
  <si>
    <t>C13.1.15.1</t>
  </si>
  <si>
    <t>C13.1.15.2</t>
  </si>
  <si>
    <t>C13.1.15.3</t>
  </si>
  <si>
    <t>C13.1.15.4</t>
  </si>
  <si>
    <t>C13.1.15.5</t>
  </si>
  <si>
    <t>C13.1.15.6</t>
  </si>
  <si>
    <t>C13.1.16</t>
  </si>
  <si>
    <t>C13.1.17</t>
  </si>
  <si>
    <t>C13.1.18</t>
  </si>
  <si>
    <t>C13.1.19</t>
  </si>
  <si>
    <t>C13.1.20</t>
  </si>
  <si>
    <t>Dowel bars:</t>
  </si>
  <si>
    <t>C13.1.20.1</t>
  </si>
  <si>
    <t>C13.1.20.2</t>
  </si>
  <si>
    <t>C13.1.21</t>
  </si>
  <si>
    <t>C13.1.22</t>
  </si>
  <si>
    <t>C13.1.23</t>
  </si>
  <si>
    <t>Lateral support for excavations:</t>
  </si>
  <si>
    <t>C13.1.23.1</t>
  </si>
  <si>
    <t>Etc. at other locations</t>
  </si>
  <si>
    <t>C13.1.24</t>
  </si>
  <si>
    <t>Establishment on site for constructing caissons</t>
  </si>
  <si>
    <t>C13.1.25</t>
  </si>
  <si>
    <t>C13.1.26</t>
  </si>
  <si>
    <t>Steel reinforcement for caissons:</t>
  </si>
  <si>
    <t>C13.1.26.1</t>
  </si>
  <si>
    <t>C13.1.26.2</t>
  </si>
  <si>
    <t>Mild-steel bars</t>
  </si>
  <si>
    <t>C13.1.27</t>
  </si>
  <si>
    <t>C13.1.28</t>
  </si>
  <si>
    <t>C13.1.29</t>
  </si>
  <si>
    <t>C13.1.29.1</t>
  </si>
  <si>
    <t>C13.1.29.2</t>
  </si>
  <si>
    <t>C13.1.29.3</t>
  </si>
  <si>
    <t>C13.1.30</t>
  </si>
  <si>
    <t>Excavation for caissons:</t>
  </si>
  <si>
    <t>C13.1.30.1</t>
  </si>
  <si>
    <t>C13.1.30.2</t>
  </si>
  <si>
    <t>Extra over subitem C13.1.24.1 for excavation in hard material irrespective of depth</t>
  </si>
  <si>
    <t>C13.1.31</t>
  </si>
  <si>
    <t>Filling the caissons</t>
  </si>
  <si>
    <t>C13.1.32</t>
  </si>
  <si>
    <t>C13.2</t>
  </si>
  <si>
    <t>FALSEWORK, FORMWORK AND CONCRETE FINISH</t>
  </si>
  <si>
    <r>
      <t>cubic metre kilometre (m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.km)</t>
    </r>
  </si>
  <si>
    <t>C13.2.1</t>
  </si>
  <si>
    <t>C13.2.2</t>
  </si>
  <si>
    <t>C13.2.3</t>
  </si>
  <si>
    <t>C13.2.4</t>
  </si>
  <si>
    <t>C13.2.5</t>
  </si>
  <si>
    <t>Permanent formwork</t>
  </si>
  <si>
    <t>C13.2.5.1</t>
  </si>
  <si>
    <t>C13.2.5.2</t>
  </si>
  <si>
    <t>C13.2.6</t>
  </si>
  <si>
    <t>C13.2.7</t>
  </si>
  <si>
    <t>Establishment on the site for sliding formwork operations</t>
  </si>
  <si>
    <t>C13.2.8</t>
  </si>
  <si>
    <t>C13.2.9</t>
  </si>
  <si>
    <t>C13.2.10</t>
  </si>
  <si>
    <t>STEEL REINFORCEMENT</t>
  </si>
  <si>
    <t>C13.3.1</t>
  </si>
  <si>
    <t>C13.3</t>
  </si>
  <si>
    <t>Reinforcement for:</t>
  </si>
  <si>
    <t>C13.3.1.1</t>
  </si>
  <si>
    <t>C13.3.1.2</t>
  </si>
  <si>
    <t>Welded Steel Fabric</t>
  </si>
  <si>
    <t>Etc. for other structures or parts of structures</t>
  </si>
  <si>
    <t>C13.3.2</t>
  </si>
  <si>
    <t>C13.3.3</t>
  </si>
  <si>
    <t>C13.3.4</t>
  </si>
  <si>
    <r>
      <t xml:space="preserve">Extra-over item C13.3.1 (a), (b), etc. for galvanising of reinforcement </t>
    </r>
    <r>
      <rPr>
        <sz val="10"/>
        <rFont val="Arial"/>
        <family val="2"/>
      </rPr>
      <t>  </t>
    </r>
    <r>
      <rPr>
        <b/>
        <sz val="10"/>
        <rFont val="Arial"/>
        <family val="2"/>
      </rPr>
      <t xml:space="preserve"> </t>
    </r>
  </si>
  <si>
    <t>C13.4</t>
  </si>
  <si>
    <t>CONCRETE</t>
  </si>
  <si>
    <t>C13.4.1</t>
  </si>
  <si>
    <t>C13.4.1.1</t>
  </si>
  <si>
    <t>C13.4.1.2</t>
  </si>
  <si>
    <t>C13.4.1.3</t>
  </si>
  <si>
    <t>Strength concrete (class C):</t>
  </si>
  <si>
    <t>Indicate part of structure, class code and 28 day characteristic cylinder strength/characteristic compressive cube strength and nominal aggregate size e.g. Blinding C12/15-20</t>
  </si>
  <si>
    <t>Etc. For other parts of structure</t>
  </si>
  <si>
    <t>Durable concrete (class D):</t>
  </si>
  <si>
    <t>Indicate part of structure, class code and 28 day characteristic cylinder strength/characteristic compressive cube strength, environmental exposure and service life and nominal aggregate size e.g. Deck slab D35/45-XS1(100)-20</t>
  </si>
  <si>
    <t>Prescribed-composition concrete (class P):</t>
  </si>
  <si>
    <t>Indicate part of structure, class code and 28 day characteristic cylinder strength/characteristic compressive cube strength and nominal aggregate size e.g. Piers P32/40-20</t>
  </si>
  <si>
    <t>Etc. for other parts of structure</t>
  </si>
  <si>
    <t>C13.4.2</t>
  </si>
  <si>
    <t>C13.4.2.1</t>
  </si>
  <si>
    <t>C13.4.2.2</t>
  </si>
  <si>
    <t>Contractor-mixed concrete on site</t>
  </si>
  <si>
    <t>C13.4.3</t>
  </si>
  <si>
    <t>Extra over item C13.4.1 for the protection of concrete from adverse environmental conditions, if required:</t>
  </si>
  <si>
    <t>C13.4.3.1</t>
  </si>
  <si>
    <t>C13.4.3.2</t>
  </si>
  <si>
    <t>C13.4.3.3</t>
  </si>
  <si>
    <t>Etc for other parts of structure</t>
  </si>
  <si>
    <t>C13.4.4</t>
  </si>
  <si>
    <t>Extra over item C13.4.2 for the protection of labour enhanced concrete from adverse environmental conditions</t>
  </si>
  <si>
    <t>C13.4.5</t>
  </si>
  <si>
    <t>Curing and surface protection of cast in situ concrete, as and where specifically required:</t>
  </si>
  <si>
    <t>C13.4.5.1</t>
  </si>
  <si>
    <t>C13.4.5.2</t>
  </si>
  <si>
    <t>C13.4.6</t>
  </si>
  <si>
    <t>Curing and surface protection of labour enhanced cast in situ concrete</t>
  </si>
  <si>
    <t>C13.4.6.1</t>
  </si>
  <si>
    <t>C13.4.7</t>
  </si>
  <si>
    <t>No-fines concrete (class NF):</t>
  </si>
  <si>
    <t>C13.4.7.1</t>
  </si>
  <si>
    <t>C13.4.7.2</t>
  </si>
  <si>
    <t>Cast in situ:</t>
  </si>
  <si>
    <t>Indicate class of no-fines concrete and portion of structure or use</t>
  </si>
  <si>
    <t>Precast:</t>
  </si>
  <si>
    <t>Labour enhanced no fines concrete (Class NF)</t>
  </si>
  <si>
    <t>Precast</t>
  </si>
  <si>
    <t>C13.4.8</t>
  </si>
  <si>
    <t>C13.4.8.1</t>
  </si>
  <si>
    <t>C13.4.8.2</t>
  </si>
  <si>
    <t>C13.4.10</t>
  </si>
  <si>
    <t>C13.4.11</t>
  </si>
  <si>
    <t>C13.4.9</t>
  </si>
  <si>
    <t>C13.4.12</t>
  </si>
  <si>
    <t>C13.4.13</t>
  </si>
  <si>
    <t>Complete demolition and disposal of existing structural concrete elements or parts existing structures:</t>
  </si>
  <si>
    <t>etc. for other members</t>
  </si>
  <si>
    <t>C13.4.13.1</t>
  </si>
  <si>
    <t>C13.4.13.2</t>
  </si>
  <si>
    <t>C13.4.14</t>
  </si>
  <si>
    <t>Controlled demolition of concrete from structural elements:</t>
  </si>
  <si>
    <t>C13.4.14.1</t>
  </si>
  <si>
    <t>C13.4.14.2</t>
  </si>
  <si>
    <t>C13.5</t>
  </si>
  <si>
    <t>PRESTRESSING</t>
  </si>
  <si>
    <t>C13.5.1</t>
  </si>
  <si>
    <t>Prestressing tendons:</t>
  </si>
  <si>
    <t>Longitudinal tendons</t>
  </si>
  <si>
    <t>Transverse tendons</t>
  </si>
  <si>
    <t>Vertical tendons</t>
  </si>
  <si>
    <t>C13.5.1.1</t>
  </si>
  <si>
    <t>C13.5.1.2</t>
  </si>
  <si>
    <t>C13.5.1.3</t>
  </si>
  <si>
    <t>C13.5.2</t>
  </si>
  <si>
    <t>Anchorage at jacking end</t>
  </si>
  <si>
    <t>Anchorage at dead end</t>
  </si>
  <si>
    <t>Coupler at dead end</t>
  </si>
  <si>
    <t>C13.5.2.1</t>
  </si>
  <si>
    <t>C13.5.2.2</t>
  </si>
  <si>
    <t>C13.5.2.3</t>
  </si>
  <si>
    <t>C13.5.2.4</t>
  </si>
  <si>
    <t>C13.5.3</t>
  </si>
  <si>
    <t>Extra over item C13.5.2 for partially tensioning the tendons</t>
  </si>
  <si>
    <t>C13.6</t>
  </si>
  <si>
    <t>BEARINGS</t>
  </si>
  <si>
    <t>C13.6.1</t>
  </si>
  <si>
    <t>Bearings:</t>
  </si>
  <si>
    <t>C13.6.1.1</t>
  </si>
  <si>
    <t>C13.6.1.2</t>
  </si>
  <si>
    <t>C13.6.2</t>
  </si>
  <si>
    <t>Concrete Hinges</t>
  </si>
  <si>
    <t>C13.6.2.1</t>
  </si>
  <si>
    <t>C13.6.2.2</t>
  </si>
  <si>
    <t>C13.6.3</t>
  </si>
  <si>
    <t>C13.6.4</t>
  </si>
  <si>
    <t>C13.6.5</t>
  </si>
  <si>
    <t>Specialist proprietary bearings:</t>
  </si>
  <si>
    <t>Prime cost sum allowed for purchasing and taking delivery of bearing</t>
  </si>
  <si>
    <t>Percentage on prime cost sum for charges and profit</t>
  </si>
  <si>
    <t>C13.6.5.1</t>
  </si>
  <si>
    <t>C13.6.5.2</t>
  </si>
  <si>
    <t>C13.6.6</t>
  </si>
  <si>
    <t>C13.7</t>
  </si>
  <si>
    <t>JOINTS</t>
  </si>
  <si>
    <t>C13.7.1</t>
  </si>
  <si>
    <t>Expansion joints:</t>
  </si>
  <si>
    <t>C13.7.1.1</t>
  </si>
  <si>
    <t>C13.7.1.2</t>
  </si>
  <si>
    <t>Filled joints:</t>
  </si>
  <si>
    <t>C13.7.2.2</t>
  </si>
  <si>
    <t>C13.7.2.1</t>
  </si>
  <si>
    <t>C13.7.3</t>
  </si>
  <si>
    <t>Unfilled joints:</t>
  </si>
  <si>
    <t>C13.7.2</t>
  </si>
  <si>
    <t>C13.7.3.1</t>
  </si>
  <si>
    <t>C13.7.3.2</t>
  </si>
  <si>
    <t>C13.7.4</t>
  </si>
  <si>
    <t>Sealing joints with:</t>
  </si>
  <si>
    <t>C13.7.4.1</t>
  </si>
  <si>
    <t>C13.7.4.2</t>
  </si>
  <si>
    <t>C13.7.5</t>
  </si>
  <si>
    <t>Supply and installation of Agrément South Africa certified proprietary expansion joints</t>
  </si>
  <si>
    <t>Claw and other modular joints in nosings</t>
  </si>
  <si>
    <t>Asphaltic plug type joints</t>
  </si>
  <si>
    <t>Extra over for variation in joint depth of asphaltic joints</t>
  </si>
  <si>
    <t>C13.7.5.1</t>
  </si>
  <si>
    <t>C13.7.5.2</t>
  </si>
  <si>
    <t>C13.7.5.3</t>
  </si>
  <si>
    <t>Joint terminations in:</t>
  </si>
  <si>
    <t>C13.7.6</t>
  </si>
  <si>
    <t>Cover plates (non-metallic) in barriers, parapets and sidewalks where specified on the drawings in:</t>
  </si>
  <si>
    <t>C13.7.6.1</t>
  </si>
  <si>
    <t>C13.7.6.2</t>
  </si>
  <si>
    <t>C13.7.7.1</t>
  </si>
  <si>
    <t>C13.7.7.2</t>
  </si>
  <si>
    <t>C13.7.7</t>
  </si>
  <si>
    <t>C13.7.8</t>
  </si>
  <si>
    <t>Additional water tests for joints ordered by the Engineer</t>
  </si>
  <si>
    <t>C13.7.9</t>
  </si>
  <si>
    <t>Specialist proprietary expansion joints:</t>
  </si>
  <si>
    <t>Prime cost sum allowed for purchasing and taking delivery of expansion joints</t>
  </si>
  <si>
    <t>C13.7.9.1</t>
  </si>
  <si>
    <t>C13.7.9.2</t>
  </si>
  <si>
    <t>C13.7.10</t>
  </si>
  <si>
    <t>C13.7.10.1</t>
  </si>
  <si>
    <t>C13.7.10.2</t>
  </si>
  <si>
    <r>
      <t>Installation of specialist proprietary expansion joints</t>
    </r>
    <r>
      <rPr>
        <sz val="10"/>
        <rFont val="Arial"/>
        <family val="2"/>
      </rPr>
      <t> </t>
    </r>
    <r>
      <rPr>
        <b/>
        <sz val="10"/>
        <rFont val="Arial"/>
        <family val="2"/>
      </rPr>
      <t>:</t>
    </r>
  </si>
  <si>
    <t>C13.8</t>
  </si>
  <si>
    <t>ANCILLARY STRUCTURAL ELEMENTS</t>
  </si>
  <si>
    <t>C13.8.1</t>
  </si>
  <si>
    <t>Barriers</t>
  </si>
  <si>
    <t>Parapets</t>
  </si>
  <si>
    <t>C13.8.1.1</t>
  </si>
  <si>
    <t>C13.8.1.2</t>
  </si>
  <si>
    <t>C13.8.2</t>
  </si>
  <si>
    <t>C13.8.3</t>
  </si>
  <si>
    <t>C13.8.4</t>
  </si>
  <si>
    <t>Concrete pedestrian railings</t>
  </si>
  <si>
    <t>C13.8.5</t>
  </si>
  <si>
    <t>C13.8.6</t>
  </si>
  <si>
    <t>Service ducts in structures</t>
  </si>
  <si>
    <t>Joint in ducts at bridge deck expansion joints</t>
  </si>
  <si>
    <t>C13.8.6.1</t>
  </si>
  <si>
    <t>C13.8.6.2</t>
  </si>
  <si>
    <t>C13.8.7</t>
  </si>
  <si>
    <t>Number plates</t>
  </si>
  <si>
    <t>Painted numbers</t>
  </si>
  <si>
    <t>Numbers formed in concrete</t>
  </si>
  <si>
    <t>Numbers on concrete pedestals </t>
  </si>
  <si>
    <t>C13.8.7.1</t>
  </si>
  <si>
    <t>C13.8.7.2</t>
  </si>
  <si>
    <t>C13.8.7.3</t>
  </si>
  <si>
    <t>C13.8.7.4</t>
  </si>
  <si>
    <t>C13.8.8</t>
  </si>
  <si>
    <t>C13.8.9</t>
  </si>
  <si>
    <t>C13.8.10</t>
  </si>
  <si>
    <t>Drainage pipes and weep holes:</t>
  </si>
  <si>
    <t>Drainage pipes:</t>
  </si>
  <si>
    <t>Weep holes:</t>
  </si>
  <si>
    <t>C13.8.10.1</t>
  </si>
  <si>
    <t>C13.8.10.2</t>
  </si>
  <si>
    <t>C13.8.11</t>
  </si>
  <si>
    <t>C13.8.12</t>
  </si>
  <si>
    <t>C13.8.13</t>
  </si>
  <si>
    <t>C13.8.14</t>
  </si>
  <si>
    <t>C13.8.15</t>
  </si>
  <si>
    <t>C13.8.16</t>
  </si>
  <si>
    <t>Perforated drainage pipes:</t>
  </si>
  <si>
    <t>C13.8.16.1</t>
  </si>
  <si>
    <t>C13.8.17</t>
  </si>
  <si>
    <t>Supplying and installing bolt groups complete with electrification brackets:</t>
  </si>
  <si>
    <t>Single-bolt groups</t>
  </si>
  <si>
    <t>Double-bolt groups</t>
  </si>
  <si>
    <t>C13.8.17.1</t>
  </si>
  <si>
    <t>C13.8.17.2</t>
  </si>
  <si>
    <t>C13.9</t>
  </si>
  <si>
    <t>STRUCTURAL STEELWORK FOR MINOR STRUCTURES</t>
  </si>
  <si>
    <t>C13.9.1</t>
  </si>
  <si>
    <t>Structural steel:</t>
  </si>
  <si>
    <t>C13.9.1.1</t>
  </si>
  <si>
    <t>C13.9.1.2</t>
  </si>
  <si>
    <t>C13.9.1.3</t>
  </si>
  <si>
    <t>C13.9.2</t>
  </si>
  <si>
    <t>Anchor bolts:</t>
  </si>
  <si>
    <t>C13.9.2.1</t>
  </si>
  <si>
    <t>C13.9.2.2</t>
  </si>
  <si>
    <t>C13.9.3</t>
  </si>
  <si>
    <t>Sprayed-on metal:</t>
  </si>
  <si>
    <t>Galvanising</t>
  </si>
  <si>
    <t>C13.9.3.1</t>
  </si>
  <si>
    <t>C13.9.3.2</t>
  </si>
  <si>
    <t>C13.10</t>
  </si>
  <si>
    <t>PAINTING OF MINOR STRUCTURES</t>
  </si>
  <si>
    <t>C13.10.1</t>
  </si>
  <si>
    <t>Painting:</t>
  </si>
  <si>
    <t>C13.10.1.1</t>
  </si>
  <si>
    <t>C13.10.1.2</t>
  </si>
  <si>
    <t>C13.10.1.3</t>
  </si>
  <si>
    <t>C13.10.1.4</t>
  </si>
  <si>
    <t>C13.10.2</t>
  </si>
  <si>
    <t>C13.10.2.1</t>
  </si>
  <si>
    <t>C13.10.2.2</t>
  </si>
  <si>
    <t>C13.10.2.3</t>
  </si>
  <si>
    <t>C13.10.2.4</t>
  </si>
  <si>
    <t>C13.11.1</t>
  </si>
  <si>
    <t>C13.11.2</t>
  </si>
  <si>
    <t>C13.11</t>
  </si>
  <si>
    <t>STRUCTURAL STEELWORK FOR MAJOR STRUCTURES</t>
  </si>
  <si>
    <t>C13.12</t>
  </si>
  <si>
    <t>STRUCTURAL STEEL PROTECTIVE TREATMENT OF MAJOR STRUCTURES</t>
  </si>
  <si>
    <t>C13.12.1</t>
  </si>
  <si>
    <t>Steelwork protective system:</t>
  </si>
  <si>
    <t>C13.12.1.1</t>
  </si>
  <si>
    <t>C13.12.1.2</t>
  </si>
  <si>
    <t>C13.13</t>
  </si>
  <si>
    <t>INCREMENTAL LAUNCHING OF BRIDGE DECKS</t>
  </si>
  <si>
    <t>C13.13.1</t>
  </si>
  <si>
    <t>Temporary bridge segment casting yard:</t>
  </si>
  <si>
    <t>C13.13.1.1</t>
  </si>
  <si>
    <t>C13.13.2</t>
  </si>
  <si>
    <t>Cover to casting area:</t>
  </si>
  <si>
    <t>C13.13.2.1</t>
  </si>
  <si>
    <t>C13.13.2.2</t>
  </si>
  <si>
    <t>C13.13.3</t>
  </si>
  <si>
    <t>Launching girder:</t>
  </si>
  <si>
    <t>C13.13.3.1</t>
  </si>
  <si>
    <t>C13.13.3.2</t>
  </si>
  <si>
    <t>C13.13.4</t>
  </si>
  <si>
    <t>Formwork assembly:</t>
  </si>
  <si>
    <t>C13.13.4.1</t>
  </si>
  <si>
    <t>C13.13.4.2</t>
  </si>
  <si>
    <t>C13.13.5</t>
  </si>
  <si>
    <t>Launching equipment:</t>
  </si>
  <si>
    <t>C13.13.5.1</t>
  </si>
  <si>
    <t>C13.13.5.2</t>
  </si>
  <si>
    <t>C13.13.6</t>
  </si>
  <si>
    <t>Supply temporary bearings</t>
  </si>
  <si>
    <t>Supply side guides</t>
  </si>
  <si>
    <t>Re-use of temporary bearings </t>
  </si>
  <si>
    <t>Re-use of side guides </t>
  </si>
  <si>
    <t>C13.13.6.1</t>
  </si>
  <si>
    <t>C13.13.6.2</t>
  </si>
  <si>
    <t>C13.13.6.3</t>
  </si>
  <si>
    <t>C13.13.6.4</t>
  </si>
  <si>
    <t>C13.13.7</t>
  </si>
  <si>
    <t>Platforms:</t>
  </si>
  <si>
    <t>C13.13.7.1</t>
  </si>
  <si>
    <t>C13.13.7.2</t>
  </si>
  <si>
    <t>C13.13.8</t>
  </si>
  <si>
    <t>Stay system for piers:</t>
  </si>
  <si>
    <t>C13.13.8.1</t>
  </si>
  <si>
    <t>C13.13.9</t>
  </si>
  <si>
    <t>Launching of deck segments:</t>
  </si>
  <si>
    <t>C13.13.9.1</t>
  </si>
  <si>
    <t>C13.13.10</t>
  </si>
  <si>
    <t>Temporary piers including piles and pilecap:</t>
  </si>
  <si>
    <t>C13.13.10.1</t>
  </si>
  <si>
    <r>
      <t>Temporary bearings, side guides and launching pads</t>
    </r>
    <r>
      <rPr>
        <sz val="10"/>
        <rFont val="Arial"/>
        <family val="2"/>
      </rPr>
      <t> </t>
    </r>
    <r>
      <rPr>
        <b/>
        <sz val="10"/>
        <rFont val="Arial"/>
        <family val="2"/>
      </rPr>
      <t>:</t>
    </r>
  </si>
  <si>
    <t>C13.14</t>
  </si>
  <si>
    <t>SPECIALIST STRUCTURES</t>
  </si>
  <si>
    <t>C13.14.1</t>
  </si>
  <si>
    <t>C14.1</t>
  </si>
  <si>
    <t>C14.1.1</t>
  </si>
  <si>
    <t>Temporary access structures and work platforms (by element)</t>
  </si>
  <si>
    <t>Access and platforms to locations as described as well as dismantling and removal at completion (heights assessed by Contractor)</t>
  </si>
  <si>
    <t>C14.1.1.1</t>
  </si>
  <si>
    <t>C14.1.2</t>
  </si>
  <si>
    <t>Setting up of mobile access unit at each structure location and removal after completion</t>
  </si>
  <si>
    <t>Operation of mobile access unit during inspections by the Engineer</t>
  </si>
  <si>
    <t>De-establishing and removal of mobile access unit from site after completion of work</t>
  </si>
  <si>
    <t>C14.1.2.1</t>
  </si>
  <si>
    <t>C14.1.2.2</t>
  </si>
  <si>
    <t>C14.1.2.3</t>
  </si>
  <si>
    <t>C14.1.2.4</t>
  </si>
  <si>
    <t>C14.1.2.5</t>
  </si>
  <si>
    <t>C14.1.3</t>
  </si>
  <si>
    <t>C14.1.4</t>
  </si>
  <si>
    <t>C14.1.4.1</t>
  </si>
  <si>
    <t>C14.1.4.2</t>
  </si>
  <si>
    <t>C14.1.5</t>
  </si>
  <si>
    <t>C14.1.6</t>
  </si>
  <si>
    <t>C14.1.7</t>
  </si>
  <si>
    <t>Accommodation of Vehicular and Pedestrian Traffic at Access Structures</t>
  </si>
  <si>
    <t>ACCESS FOR BRIDGE REHABILITATION</t>
  </si>
  <si>
    <t>C14.2</t>
  </si>
  <si>
    <t>CORROSION SURVEY METHODS AND TESTING OF NEAR SURFACE CONCRETE PROPERTIES</t>
  </si>
  <si>
    <t>C14.2.1</t>
  </si>
  <si>
    <t>Delamination Survey:</t>
  </si>
  <si>
    <t>C14.2.1.1</t>
  </si>
  <si>
    <t>C14.2.1.2</t>
  </si>
  <si>
    <t>C14.2.1.3</t>
  </si>
  <si>
    <t>C14.2.1.4</t>
  </si>
  <si>
    <t>C14.2.2</t>
  </si>
  <si>
    <t xml:space="preserve">Concrete cover survey </t>
  </si>
  <si>
    <t>C14.2.2.1</t>
  </si>
  <si>
    <t>C14.2.3</t>
  </si>
  <si>
    <t>Concrete compressive strength</t>
  </si>
  <si>
    <t>C14.2.3.1</t>
  </si>
  <si>
    <t>C14.2.3.2</t>
  </si>
  <si>
    <t>C14.2.4</t>
  </si>
  <si>
    <t xml:space="preserve">Carbonation depth testing </t>
  </si>
  <si>
    <t>C14.2.4.1</t>
  </si>
  <si>
    <t>C14.2.5</t>
  </si>
  <si>
    <t xml:space="preserve">Chloride profile testing </t>
  </si>
  <si>
    <t>C14.2.5.1</t>
  </si>
  <si>
    <t>C14.2.6</t>
  </si>
  <si>
    <t xml:space="preserve">Half-cell potential measurements </t>
  </si>
  <si>
    <t>C14.2.6.1</t>
  </si>
  <si>
    <t>C14.2.7</t>
  </si>
  <si>
    <t xml:space="preserve">Surface resistivity measurements </t>
  </si>
  <si>
    <t>C14.2.7.1</t>
  </si>
  <si>
    <t>C14.2.8</t>
  </si>
  <si>
    <t xml:space="preserve">Corrosion rate measurements </t>
  </si>
  <si>
    <t>C14.2.8.1</t>
  </si>
  <si>
    <t>C14.3</t>
  </si>
  <si>
    <t>DEMOLITION AND REMOVAL OF STRUCTURAL CONCRETE AND STEELWORK</t>
  </si>
  <si>
    <t>C14.3.1</t>
  </si>
  <si>
    <t>C14.3.1.1</t>
  </si>
  <si>
    <t>C14.3.1.2</t>
  </si>
  <si>
    <t>C14.3.2</t>
  </si>
  <si>
    <t>Demolition of concrete members or elements by labour enhanced construction</t>
  </si>
  <si>
    <t>C14.3.2.1</t>
  </si>
  <si>
    <t>C14.3.2.2</t>
  </si>
  <si>
    <t>C14.3.3</t>
  </si>
  <si>
    <t>C14.3.3.1</t>
  </si>
  <si>
    <t>C14.3.3.2</t>
  </si>
  <si>
    <t>C14.3.4</t>
  </si>
  <si>
    <t>C14.3.4.1</t>
  </si>
  <si>
    <t>C14.3.4.2</t>
  </si>
  <si>
    <t>C14.3.5</t>
  </si>
  <si>
    <t>C14.3.6</t>
  </si>
  <si>
    <t>Establishment on site for hydro-demolition equipment</t>
  </si>
  <si>
    <r>
      <t>Demolition of concrete members or elements</t>
    </r>
    <r>
      <rPr>
        <sz val="10"/>
        <rFont val="Arial"/>
        <family val="2"/>
      </rPr>
      <t xml:space="preserve"> </t>
    </r>
  </si>
  <si>
    <t>C14.4</t>
  </si>
  <si>
    <t>SURFACE AND STRUCTURAL REPAIR OF CONCRETE MEMBERS</t>
  </si>
  <si>
    <t>C14.4.1</t>
  </si>
  <si>
    <t>C14.4.2</t>
  </si>
  <si>
    <t>C14.4.3</t>
  </si>
  <si>
    <t>C14.4.3.1</t>
  </si>
  <si>
    <t>C14.4.3.2</t>
  </si>
  <si>
    <t>C14.4.3.3</t>
  </si>
  <si>
    <t>C14.4.3.4</t>
  </si>
  <si>
    <t>C14.4.4</t>
  </si>
  <si>
    <t>C14.4.4.1</t>
  </si>
  <si>
    <t>C14.4.4.2</t>
  </si>
  <si>
    <t>C14.4.5</t>
  </si>
  <si>
    <t>C14.5</t>
  </si>
  <si>
    <t>ANCHORING OF REINFORCEMENT, GROUTING AND CRACK INJECTION</t>
  </si>
  <si>
    <t>C14.5.1</t>
  </si>
  <si>
    <t>Anchoring of reinforcing steel:</t>
  </si>
  <si>
    <t>C14.5.1.1</t>
  </si>
  <si>
    <t>C14.5.1.2</t>
  </si>
  <si>
    <t>C14.5.2</t>
  </si>
  <si>
    <t>C14.5.3</t>
  </si>
  <si>
    <t>C14.5.3.1</t>
  </si>
  <si>
    <t>C14.5.3.2</t>
  </si>
  <si>
    <t>C14.5.4</t>
  </si>
  <si>
    <t>C14.5.6</t>
  </si>
  <si>
    <t>C14.5.5</t>
  </si>
  <si>
    <t>C14.5.7</t>
  </si>
  <si>
    <t xml:space="preserve">Crack filling </t>
  </si>
  <si>
    <t>C14.5.8.1</t>
  </si>
  <si>
    <t>C14.5.8</t>
  </si>
  <si>
    <t>C14.5.8.2</t>
  </si>
  <si>
    <t>C14.5.8.3</t>
  </si>
  <si>
    <t>C14.6</t>
  </si>
  <si>
    <t>SPRAYED CONCRETE FOR STRUCTURES</t>
  </si>
  <si>
    <t>C14.6.1</t>
  </si>
  <si>
    <t>C14.6.2</t>
  </si>
  <si>
    <t>C14.6.3</t>
  </si>
  <si>
    <t>Sprayed concrete of specified strength class, thickness and finish applied in one or multiple layers as necessary:</t>
  </si>
  <si>
    <t>Etc. for other strength, thickness, finish of sprayed concrete to other portions of structure or uses</t>
  </si>
  <si>
    <t>C14.6.3.1</t>
  </si>
  <si>
    <t>C14.6.3.2</t>
  </si>
  <si>
    <t>C14.6.4</t>
  </si>
  <si>
    <t>Curing of sprayed concrete surface</t>
  </si>
  <si>
    <t>C14.6.5</t>
  </si>
  <si>
    <t>Special tests ordered by the Engineer</t>
  </si>
  <si>
    <t>C14.7</t>
  </si>
  <si>
    <t>PROTECTIVE COATINGS AND TREATMENTS FOR CONCRETE</t>
  </si>
  <si>
    <t>C14.7.1</t>
  </si>
  <si>
    <t>C14.7.2</t>
  </si>
  <si>
    <t>C14.7.3</t>
  </si>
  <si>
    <t>On site monitoring and supply of written product performance guarantee</t>
  </si>
  <si>
    <t>C14.7.4</t>
  </si>
  <si>
    <t>C14.8</t>
  </si>
  <si>
    <t>EXTERNAL BONDING OF STEEL AND CARBON FIBRE</t>
  </si>
  <si>
    <t>C14.8.1</t>
  </si>
  <si>
    <t>C14.8.2</t>
  </si>
  <si>
    <t xml:space="preserve">Preparation of concrete surfaces </t>
  </si>
  <si>
    <t>C14.8.2.1</t>
  </si>
  <si>
    <t>C14.8.2.2</t>
  </si>
  <si>
    <t>C14.8.3</t>
  </si>
  <si>
    <t>Adhesive and saturant</t>
  </si>
  <si>
    <t>C14.8.3.1</t>
  </si>
  <si>
    <t>C14.8.3.2</t>
  </si>
  <si>
    <t>C14.8.4</t>
  </si>
  <si>
    <t>Bonded plates, bars or sections</t>
  </si>
  <si>
    <t>C14.8.4.1</t>
  </si>
  <si>
    <t>C14.8.4.2</t>
  </si>
  <si>
    <t>C14.8.4.3</t>
  </si>
  <si>
    <t>C14.8.4.4</t>
  </si>
  <si>
    <t>C14.8.4.5</t>
  </si>
  <si>
    <t>C14.8.5</t>
  </si>
  <si>
    <t>C14.8.6</t>
  </si>
  <si>
    <t>C14.9</t>
  </si>
  <si>
    <t>REPAIR AND REPLACEMENT OF ANCILLARY STRUCTURAL ELEMENTS</t>
  </si>
  <si>
    <t>C14.9.12</t>
  </si>
  <si>
    <t>C14.9.2</t>
  </si>
  <si>
    <t>C14.9.1</t>
  </si>
  <si>
    <t>C14.9.3</t>
  </si>
  <si>
    <t>Service and repair of existing joint system</t>
  </si>
  <si>
    <t>C14.9.3.1</t>
  </si>
  <si>
    <t>C14.9.4</t>
  </si>
  <si>
    <t>Joint terminations as specified on the drawings in:</t>
  </si>
  <si>
    <t>C14.9.4.1</t>
  </si>
  <si>
    <t>C14.9.4.2</t>
  </si>
  <si>
    <t>C14.9.5</t>
  </si>
  <si>
    <t>C14.9.5.1</t>
  </si>
  <si>
    <t>C14.9.5.2</t>
  </si>
  <si>
    <t>C14.9.6</t>
  </si>
  <si>
    <t>C14.9.7</t>
  </si>
  <si>
    <t>C14.9.8</t>
  </si>
  <si>
    <t>C14.9.9</t>
  </si>
  <si>
    <t>Removal and inspection</t>
  </si>
  <si>
    <t>Refurbish and reinstall</t>
  </si>
  <si>
    <t>C14.9.9.2</t>
  </si>
  <si>
    <t>C14.9.9.1</t>
  </si>
  <si>
    <t>C14.9.10</t>
  </si>
  <si>
    <t>C14.9.11</t>
  </si>
  <si>
    <t>Inlet gratings</t>
  </si>
  <si>
    <t>C14.9.12.1</t>
  </si>
  <si>
    <t>C14.9.12.2</t>
  </si>
  <si>
    <t>C14.9.13</t>
  </si>
  <si>
    <t>C14.9.14</t>
  </si>
  <si>
    <t>Bridge number plates</t>
  </si>
  <si>
    <t>Refurbishment of existing plates</t>
  </si>
  <si>
    <t>New number plate</t>
  </si>
  <si>
    <t>C14.9.14.1</t>
  </si>
  <si>
    <t>C14.9.14.2</t>
  </si>
  <si>
    <t>C14.9.15</t>
  </si>
  <si>
    <t>Fix or re-fix ancillary elements</t>
  </si>
  <si>
    <t>C14.9.15.1</t>
  </si>
  <si>
    <t>C14.9.15.2</t>
  </si>
  <si>
    <t>C14.9.15.3</t>
  </si>
  <si>
    <t>C14.9.16</t>
  </si>
  <si>
    <t>C14.9.16.1</t>
  </si>
  <si>
    <t>C14.9.16.2</t>
  </si>
  <si>
    <t>C14.9.17</t>
  </si>
  <si>
    <t>C14.10</t>
  </si>
  <si>
    <t>JACKING OF BRIDGE STRUCTURES</t>
  </si>
  <si>
    <t>C14.10.1</t>
  </si>
  <si>
    <t>C14.10.1.1</t>
  </si>
  <si>
    <t>C14.10.1.2</t>
  </si>
  <si>
    <t>C14.10.2</t>
  </si>
  <si>
    <t>C14.10.2.1</t>
  </si>
  <si>
    <t>C14.10.2.2</t>
  </si>
  <si>
    <t>C14.10.3</t>
  </si>
  <si>
    <t>C14.11</t>
  </si>
  <si>
    <t>REPAIR OF STEEL ELEMENTS</t>
  </si>
  <si>
    <t>C14.11.1</t>
  </si>
  <si>
    <t>C14.11.2</t>
  </si>
  <si>
    <t>C20.1</t>
  </si>
  <si>
    <t>C20.1.2</t>
  </si>
  <si>
    <t>Special tests requested by the Engineer</t>
  </si>
  <si>
    <t>Employer’s contribution to other special tests</t>
  </si>
  <si>
    <t>C20.1.2.2</t>
  </si>
  <si>
    <t>GENERAL REQUIREMENTS FOR SURFACE TREATMENTS</t>
  </si>
  <si>
    <t>C11.2.1.1</t>
  </si>
  <si>
    <t>C11.2.1.2</t>
  </si>
  <si>
    <t>(pumped) hours (hrs)</t>
  </si>
  <si>
    <t>C13.4.4.1</t>
  </si>
  <si>
    <t>C14.5.7.1</t>
  </si>
  <si>
    <t>ROAD SIGNS</t>
  </si>
  <si>
    <t>GENERAL</t>
  </si>
  <si>
    <t>DRAINAGE</t>
  </si>
  <si>
    <t>EARTHWORKS AND PAVEMENT LAYERS CONSTRUCTION</t>
  </si>
  <si>
    <t>SURFACE TREATMENTS</t>
  </si>
  <si>
    <t>ANCILLIARY ROAD WORKS</t>
  </si>
  <si>
    <t>lump</t>
  </si>
  <si>
    <t>sum</t>
  </si>
  <si>
    <t>Prov</t>
  </si>
  <si>
    <t>Prime</t>
  </si>
  <si>
    <t>Cost</t>
  </si>
  <si>
    <t>Traffic cones, minimum height 750mm</t>
  </si>
  <si>
    <t>Not exceeding 50mm</t>
  </si>
  <si>
    <t>Exceeding 50mm but not exceeding 100mm</t>
  </si>
  <si>
    <t>Exceeding 1,5m and up to 3,0m</t>
  </si>
  <si>
    <t>Using conventional methods (up to 1,5m):</t>
  </si>
  <si>
    <t>0m to 1,5m</t>
  </si>
  <si>
    <t>Etc. in increments of 1,5m</t>
  </si>
  <si>
    <t>In layer thicknesses of 200mm and less</t>
  </si>
  <si>
    <t>Removal of bituminous seal surfacing (thickness not exceeding 30mm)</t>
  </si>
  <si>
    <t>Up to 50mm</t>
  </si>
  <si>
    <t>Compaction of in-situ material to 90% of MDD</t>
  </si>
  <si>
    <t>Compaction of in-situ material to 93% of MDD</t>
  </si>
  <si>
    <t>Normal fill material in compacted layer thicknesses of 200mm and less:</t>
  </si>
  <si>
    <t>Compacted to 90% of MDD</t>
  </si>
  <si>
    <t>Compacted to 93% of MDD</t>
  </si>
  <si>
    <t>Side-cut to fill compacted to 93% of MDD in compacted layer thicknesses of 200mm and less</t>
  </si>
  <si>
    <t xml:space="preserve">100mm cores drilled from pavement for testing of compressive strength </t>
  </si>
  <si>
    <t>150mm cores drilled from pavement for testing of compressive strength</t>
  </si>
  <si>
    <t>Bevelling of one side of the joint to a dimension of 10mm X 10mm</t>
  </si>
  <si>
    <t>Bevelling of both sides of the joint to a dimension of 10mm X 10mm</t>
  </si>
  <si>
    <t>65% Cationic spray grade emulsion</t>
  </si>
  <si>
    <t>60% Anionic stable grade emulsion</t>
  </si>
  <si>
    <t>Bond coat using 50% diluted stable grade bitumen emulsion</t>
  </si>
  <si>
    <t>Exceeding 10 m² but not exceeding 50 m² including for edge repairs wider than 250mm</t>
  </si>
  <si>
    <t>Exceeding 50 m² up to 100 m² including for edge repairs wider than 250mm</t>
  </si>
  <si>
    <t>Using 10mm aggregate</t>
  </si>
  <si>
    <t>60% Stable-grade emulsion</t>
  </si>
  <si>
    <t>10mm aggregate</t>
  </si>
  <si>
    <t>0m up to 10m provided for in pay item C12.1.6</t>
  </si>
  <si>
    <t>Exceeding 10m and up to 15m</t>
  </si>
  <si>
    <t>Etc in increments of 5,0m depths</t>
  </si>
  <si>
    <t>0m up to 10m</t>
  </si>
  <si>
    <t>Etc. in increments of 5,0m depths</t>
  </si>
  <si>
    <t>0m up to 9,0m</t>
  </si>
  <si>
    <t>Exceeding 9,0m and up to 15m</t>
  </si>
  <si>
    <t>Etc. in increments of 3,0m depths</t>
  </si>
  <si>
    <t>0 to 3,0m depth</t>
  </si>
  <si>
    <t>3,0 to 6,0m depth</t>
  </si>
  <si>
    <t>Cement, additives, bentonite, aggregate and  fillers</t>
  </si>
  <si>
    <r>
      <t xml:space="preserve">Other special reinforcement systems </t>
    </r>
    <r>
      <rPr>
        <sz val="10"/>
        <color theme="1"/>
        <rFont val="Arial"/>
        <family val="2"/>
      </rPr>
      <t>as specified</t>
    </r>
  </si>
  <si>
    <t>0m up to 1,5m</t>
  </si>
  <si>
    <t>&gt; 1,5m and &lt; 3,0m</t>
  </si>
  <si>
    <t>Exceeding 5,0m and up to 10m</t>
  </si>
  <si>
    <t>Etc.in increments of 5,0m depths</t>
  </si>
  <si>
    <t>0m up to 2,0m</t>
  </si>
  <si>
    <t>0m up to 5,0m</t>
  </si>
  <si>
    <t>Exceeding 2,0m and up to 4,0m</t>
  </si>
  <si>
    <t>Etc. in increments of 2,0m depths</t>
  </si>
  <si>
    <r>
      <t xml:space="preserve">Structural element and surface to be stated </t>
    </r>
    <r>
      <rPr>
        <i/>
        <sz val="10"/>
        <color rgb="FFFF0000"/>
        <rFont val="Arial"/>
        <family val="2"/>
      </rPr>
      <t>(Tenderer to specify method of curing)</t>
    </r>
  </si>
  <si>
    <t>150mm x 50mm</t>
  </si>
  <si>
    <t>300mm x 50mm</t>
  </si>
  <si>
    <t>400mm x 75mm</t>
  </si>
  <si>
    <t>500mm x 75mm</t>
  </si>
  <si>
    <t>500mm x 100mm</t>
  </si>
  <si>
    <t>0m to 2,5m depth</t>
  </si>
  <si>
    <t>2,5m to 5,0m depth</t>
  </si>
  <si>
    <r>
      <t>Retexturing of concrete surfaces</t>
    </r>
    <r>
      <rPr>
        <b/>
        <sz val="10"/>
        <color theme="1"/>
        <rFont val="Arial"/>
        <family val="2"/>
      </rPr>
      <t xml:space="preserve"> (transverse or longitudinal)</t>
    </r>
  </si>
  <si>
    <t>Not exceeding 10 m² including for edge repairs wider than 250mm</t>
  </si>
  <si>
    <r>
      <t>Not exceeding 10 m²</t>
    </r>
    <r>
      <rPr>
        <vertAlign val="superscript"/>
        <sz val="10"/>
        <rFont val="Arial"/>
        <family val="2"/>
      </rPr>
      <t xml:space="preserve"> </t>
    </r>
    <r>
      <rPr>
        <sz val="10"/>
        <rFont val="Arial"/>
        <family val="2"/>
      </rPr>
      <t>including for edge repairs wider than 250mm</t>
    </r>
  </si>
  <si>
    <t xml:space="preserve">Stable–grade 30% net bitumen emulsion as specified.  Applied with a calibrated distributer </t>
  </si>
  <si>
    <t>100mm diameter</t>
  </si>
  <si>
    <t>Etc. for other classes of no-fines concrete and other portions of structures or uses</t>
  </si>
  <si>
    <t>Etc. for other classes of no-fines concrete and units of other types and sizes</t>
  </si>
  <si>
    <r>
      <t xml:space="preserve">Drilling of cores </t>
    </r>
    <r>
      <rPr>
        <i/>
        <sz val="10"/>
        <color rgb="FFFF0000"/>
        <rFont val="Arial"/>
        <family val="2"/>
      </rPr>
      <t>(specify diameter of cores)</t>
    </r>
  </si>
  <si>
    <t>Hauling material to spoil and off-loading it at a designated spoil or stockpile area:</t>
  </si>
  <si>
    <r>
      <t xml:space="preserve">Cleared and grubbed material </t>
    </r>
    <r>
      <rPr>
        <i/>
        <sz val="10"/>
        <color theme="1"/>
        <rFont val="Arial"/>
        <family val="2"/>
      </rPr>
      <t>(organic matter and all other unsuitable or waste material)</t>
    </r>
  </si>
  <si>
    <r>
      <t xml:space="preserve">Using specialist detection services </t>
    </r>
    <r>
      <rPr>
        <i/>
        <sz val="10"/>
        <color theme="1"/>
        <rFont val="Arial"/>
        <family val="2"/>
      </rPr>
      <t xml:space="preserve">(ground penetrating radar, radio detection etc.) </t>
    </r>
    <r>
      <rPr>
        <sz val="10"/>
        <color theme="1"/>
        <rFont val="Arial"/>
        <family val="2"/>
      </rPr>
      <t xml:space="preserve"> </t>
    </r>
  </si>
  <si>
    <r>
      <t xml:space="preserve">Backfill compacted to 93% </t>
    </r>
    <r>
      <rPr>
        <i/>
        <sz val="10"/>
        <color theme="1"/>
        <rFont val="Arial"/>
        <family val="2"/>
      </rPr>
      <t>(100% for sand)</t>
    </r>
    <r>
      <rPr>
        <sz val="10"/>
        <color theme="1"/>
        <rFont val="Arial"/>
        <family val="2"/>
      </rPr>
      <t xml:space="preserve"> of MDD </t>
    </r>
    <r>
      <rPr>
        <i/>
        <sz val="10"/>
        <color theme="1"/>
        <rFont val="Arial"/>
        <family val="2"/>
      </rPr>
      <t>(areas subject to traffic loads)</t>
    </r>
    <r>
      <rPr>
        <sz val="10"/>
        <color theme="1"/>
        <rFont val="Arial"/>
        <family val="2"/>
      </rPr>
      <t xml:space="preserve"> using material:  </t>
    </r>
  </si>
  <si>
    <r>
      <t xml:space="preserve">… etc. </t>
    </r>
    <r>
      <rPr>
        <i/>
        <sz val="10"/>
        <color theme="1"/>
        <rFont val="Arial"/>
        <family val="2"/>
      </rPr>
      <t>(insert additional items as required)</t>
    </r>
  </si>
  <si>
    <r>
      <t xml:space="preserve">… </t>
    </r>
    <r>
      <rPr>
        <i/>
        <sz val="10"/>
        <color theme="1"/>
        <rFont val="Arial"/>
        <family val="2"/>
      </rPr>
      <t>(state for each duct the material type, class, joint type etc. (example HDPE pliable type N450 with compression couplings))</t>
    </r>
  </si>
  <si>
    <r>
      <t xml:space="preserve">… </t>
    </r>
    <r>
      <rPr>
        <i/>
        <sz val="10"/>
        <color theme="1"/>
        <rFont val="Arial"/>
        <family val="2"/>
      </rPr>
      <t>(state diameter (example 110mm diameter (OD))</t>
    </r>
  </si>
  <si>
    <r>
      <t xml:space="preserve">… </t>
    </r>
    <r>
      <rPr>
        <i/>
        <sz val="10"/>
        <color theme="1"/>
        <rFont val="Arial"/>
        <family val="2"/>
      </rPr>
      <t>(state diameter (example 160mm diameter (OD))</t>
    </r>
  </si>
  <si>
    <r>
      <t xml:space="preserve">… </t>
    </r>
    <r>
      <rPr>
        <i/>
        <sz val="10"/>
        <color theme="1"/>
        <rFont val="Arial"/>
        <family val="2"/>
      </rPr>
      <t>(state for each duct the material type, class, joint type etc.)</t>
    </r>
  </si>
  <si>
    <r>
      <t xml:space="preserve">… </t>
    </r>
    <r>
      <rPr>
        <i/>
        <sz val="10"/>
        <color theme="1"/>
        <rFont val="Arial"/>
        <family val="2"/>
      </rPr>
      <t>(state diameter)</t>
    </r>
  </si>
  <si>
    <r>
      <t xml:space="preserve">… </t>
    </r>
    <r>
      <rPr>
        <i/>
        <sz val="10"/>
        <color theme="1"/>
        <rFont val="Arial"/>
        <family val="2"/>
      </rPr>
      <t>(state for each duct the material type, class, etc.)</t>
    </r>
  </si>
  <si>
    <r>
      <t xml:space="preserve">… </t>
    </r>
    <r>
      <rPr>
        <i/>
        <sz val="10"/>
        <color theme="1"/>
        <rFont val="Arial"/>
        <family val="2"/>
      </rPr>
      <t>(state for each duct the material type, class etc.)</t>
    </r>
  </si>
  <si>
    <r>
      <t xml:space="preserve">… </t>
    </r>
    <r>
      <rPr>
        <i/>
        <sz val="10"/>
        <color theme="1"/>
        <rFont val="Arial"/>
        <family val="2"/>
      </rPr>
      <t>(state for each duct to be laid the material type)</t>
    </r>
  </si>
  <si>
    <r>
      <t xml:space="preserve">Non-cohesive material </t>
    </r>
    <r>
      <rPr>
        <i/>
        <sz val="10"/>
        <color theme="1"/>
        <rFont val="Arial"/>
        <family val="2"/>
      </rPr>
      <t>(state material type)</t>
    </r>
  </si>
  <si>
    <r>
      <t xml:space="preserve">Crushed stone material </t>
    </r>
    <r>
      <rPr>
        <i/>
        <sz val="10"/>
        <color theme="1"/>
        <rFont val="Arial"/>
        <family val="2"/>
      </rPr>
      <t>(state material type)</t>
    </r>
    <r>
      <rPr>
        <sz val="10"/>
        <color theme="1"/>
        <rFont val="Arial"/>
        <family val="2"/>
      </rPr>
      <t xml:space="preserve"> </t>
    </r>
  </si>
  <si>
    <r>
      <t xml:space="preserve">Cement </t>
    </r>
    <r>
      <rPr>
        <i/>
        <sz val="10"/>
        <color theme="1"/>
        <rFont val="Arial"/>
        <family val="2"/>
      </rPr>
      <t>(state class/type of cement)</t>
    </r>
    <r>
      <rPr>
        <sz val="10"/>
        <color theme="1"/>
        <rFont val="Arial"/>
        <family val="2"/>
      </rPr>
      <t xml:space="preserve"> for stabilising bedding</t>
    </r>
  </si>
  <si>
    <r>
      <t xml:space="preserve">Concrete bedding </t>
    </r>
    <r>
      <rPr>
        <i/>
        <sz val="10"/>
        <color theme="1"/>
        <rFont val="Arial"/>
        <family val="2"/>
      </rPr>
      <t>(state class of concrete)</t>
    </r>
  </si>
  <si>
    <r>
      <t xml:space="preserve">Concrete encasement of ducts </t>
    </r>
    <r>
      <rPr>
        <i/>
        <sz val="10"/>
        <color theme="1"/>
        <rFont val="Arial"/>
        <family val="2"/>
      </rPr>
      <t>(state class of concrete)</t>
    </r>
    <r>
      <rPr>
        <b/>
        <sz val="10"/>
        <color theme="1"/>
        <rFont val="Arial"/>
        <family val="2"/>
      </rPr>
      <t xml:space="preserve"> </t>
    </r>
  </si>
  <si>
    <r>
      <t xml:space="preserve">Duct markers </t>
    </r>
    <r>
      <rPr>
        <i/>
        <sz val="10"/>
        <color theme="1"/>
        <rFont val="Arial"/>
        <family val="2"/>
      </rPr>
      <t>(state type)</t>
    </r>
    <r>
      <rPr>
        <sz val="10"/>
        <color theme="1"/>
        <rFont val="Arial"/>
        <family val="2"/>
      </rPr>
      <t xml:space="preserve"> </t>
    </r>
  </si>
  <si>
    <r>
      <t xml:space="preserve">Duct marking </t>
    </r>
    <r>
      <rPr>
        <i/>
        <sz val="10"/>
        <color theme="1"/>
        <rFont val="Arial"/>
        <family val="2"/>
      </rPr>
      <t>(state type)</t>
    </r>
  </si>
  <si>
    <r>
      <t xml:space="preserve">Draw wires </t>
    </r>
    <r>
      <rPr>
        <i/>
        <sz val="10"/>
        <color theme="1"/>
        <rFont val="Arial"/>
        <family val="2"/>
      </rPr>
      <t>(state type)</t>
    </r>
  </si>
  <si>
    <r>
      <t xml:space="preserve">End caps or plugs </t>
    </r>
    <r>
      <rPr>
        <i/>
        <sz val="10"/>
        <color theme="1"/>
        <rFont val="Arial"/>
        <family val="2"/>
      </rPr>
      <t>(state type)</t>
    </r>
    <r>
      <rPr>
        <sz val="10"/>
        <color theme="1"/>
        <rFont val="Arial"/>
        <family val="2"/>
      </rPr>
      <t xml:space="preserve">  </t>
    </r>
  </si>
  <si>
    <r>
      <t xml:space="preserve">… </t>
    </r>
    <r>
      <rPr>
        <i/>
        <sz val="10"/>
        <color theme="1"/>
        <rFont val="Arial"/>
        <family val="2"/>
      </rPr>
      <t>(state type)</t>
    </r>
  </si>
  <si>
    <r>
      <t xml:space="preserve">Handholes </t>
    </r>
    <r>
      <rPr>
        <i/>
        <sz val="10"/>
        <color theme="1"/>
        <rFont val="Arial"/>
        <family val="2"/>
      </rPr>
      <t>(state type and drawing reference etc.)</t>
    </r>
  </si>
  <si>
    <r>
      <t xml:space="preserve">… </t>
    </r>
    <r>
      <rPr>
        <i/>
        <sz val="10"/>
        <color theme="1"/>
        <rFont val="Arial"/>
        <family val="2"/>
      </rPr>
      <t>(state depth range (example over 1,0m and up to 1,5m deep))</t>
    </r>
  </si>
  <si>
    <r>
      <t xml:space="preserve">… </t>
    </r>
    <r>
      <rPr>
        <i/>
        <sz val="10"/>
        <color theme="1"/>
        <rFont val="Arial"/>
        <family val="2"/>
      </rPr>
      <t>(state depth range (example over 1,5m and up to 2,0m deep))</t>
    </r>
  </si>
  <si>
    <r>
      <t xml:space="preserve">Manholes </t>
    </r>
    <r>
      <rPr>
        <i/>
        <sz val="10"/>
        <color theme="1"/>
        <rFont val="Arial"/>
        <family val="2"/>
      </rPr>
      <t>(state type and drawing reference etc.)</t>
    </r>
    <r>
      <rPr>
        <b/>
        <sz val="10"/>
        <color theme="1"/>
        <rFont val="Arial"/>
        <family val="2"/>
      </rPr>
      <t xml:space="preserve"> </t>
    </r>
  </si>
  <si>
    <r>
      <t xml:space="preserve">… </t>
    </r>
    <r>
      <rPr>
        <i/>
        <sz val="10"/>
        <color theme="1"/>
        <rFont val="Arial"/>
        <family val="2"/>
      </rPr>
      <t>(state depth range)</t>
    </r>
  </si>
  <si>
    <r>
      <t xml:space="preserve">Access chambers </t>
    </r>
    <r>
      <rPr>
        <i/>
        <sz val="10"/>
        <color theme="1"/>
        <rFont val="Arial"/>
        <family val="2"/>
      </rPr>
      <t>(state type and drawing reference etc.)</t>
    </r>
    <r>
      <rPr>
        <sz val="10"/>
        <color theme="1"/>
        <rFont val="Arial"/>
        <family val="2"/>
      </rPr>
      <t xml:space="preserve">   </t>
    </r>
  </si>
  <si>
    <r>
      <t xml:space="preserve">… </t>
    </r>
    <r>
      <rPr>
        <i/>
        <sz val="10"/>
        <color theme="1"/>
        <rFont val="Arial"/>
        <family val="2"/>
      </rPr>
      <t>(state type, depth range and drawing reference etc.)</t>
    </r>
  </si>
  <si>
    <t>Covers and frames for duct handholes, manholes and access chambers</t>
  </si>
  <si>
    <r>
      <t xml:space="preserve">… </t>
    </r>
    <r>
      <rPr>
        <i/>
        <sz val="10"/>
        <color theme="1"/>
        <rFont val="Arial"/>
        <family val="2"/>
      </rPr>
      <t>(State type, strength class and size of cover and frame)</t>
    </r>
  </si>
  <si>
    <t>Install duct handhole, manhole and access chamber covers and frames provided by others</t>
  </si>
  <si>
    <r>
      <t xml:space="preserve">… </t>
    </r>
    <r>
      <rPr>
        <i/>
        <sz val="10"/>
        <color theme="1"/>
        <rFont val="Arial"/>
        <family val="2"/>
      </rPr>
      <t>(State for each sewer the pipe material type, class, joint type and the class of bedding etc.)</t>
    </r>
  </si>
  <si>
    <r>
      <t xml:space="preserve">… </t>
    </r>
    <r>
      <rPr>
        <i/>
        <sz val="10"/>
        <color theme="1"/>
        <rFont val="Arial"/>
        <family val="2"/>
      </rPr>
      <t>(state for each sewer the pipe material type, class, joint type and the class of bedding etc.)</t>
    </r>
  </si>
  <si>
    <r>
      <t xml:space="preserve">…etc. </t>
    </r>
    <r>
      <rPr>
        <i/>
        <sz val="10"/>
        <color theme="1"/>
        <rFont val="Arial"/>
        <family val="2"/>
      </rPr>
      <t>(insert additional items as required)</t>
    </r>
  </si>
  <si>
    <r>
      <t xml:space="preserve">… </t>
    </r>
    <r>
      <rPr>
        <i/>
        <sz val="10"/>
        <color theme="1"/>
        <rFont val="Arial"/>
        <family val="2"/>
      </rPr>
      <t>(state for each sewer special the type, class, etc.)</t>
    </r>
  </si>
  <si>
    <t>Bedding for sewers (Class B and C) and fill blanket compacted to 90% of MDD (100% for sand)</t>
  </si>
  <si>
    <t>From other excavations on site</t>
  </si>
  <si>
    <r>
      <t xml:space="preserve">Concrete (Class A) bedding </t>
    </r>
    <r>
      <rPr>
        <i/>
        <sz val="10"/>
        <color theme="1"/>
        <rFont val="Arial"/>
        <family val="2"/>
      </rPr>
      <t>(state class of concrete)</t>
    </r>
  </si>
  <si>
    <r>
      <t xml:space="preserve">Concrete encasement </t>
    </r>
    <r>
      <rPr>
        <i/>
        <sz val="10"/>
        <color theme="1"/>
        <rFont val="Arial"/>
        <family val="2"/>
      </rPr>
      <t xml:space="preserve">(state class of concrete)  </t>
    </r>
  </si>
  <si>
    <r>
      <t xml:space="preserve">Manholes </t>
    </r>
    <r>
      <rPr>
        <i/>
        <sz val="10"/>
        <color theme="1"/>
        <rFont val="Arial"/>
        <family val="2"/>
      </rPr>
      <t>(state type and drawing reference etc.)</t>
    </r>
    <r>
      <rPr>
        <sz val="10"/>
        <color theme="1"/>
        <rFont val="Arial"/>
        <family val="2"/>
      </rPr>
      <t xml:space="preserve"> </t>
    </r>
  </si>
  <si>
    <r>
      <t xml:space="preserve">… </t>
    </r>
    <r>
      <rPr>
        <i/>
        <sz val="10"/>
        <color theme="1"/>
        <rFont val="Arial"/>
        <family val="2"/>
      </rPr>
      <t>(state pipe size and depth range)</t>
    </r>
  </si>
  <si>
    <r>
      <t xml:space="preserve">Extra over item C2.3.5.1 for backdrops for manholes </t>
    </r>
    <r>
      <rPr>
        <i/>
        <sz val="10"/>
        <color theme="1"/>
        <rFont val="Arial"/>
        <family val="2"/>
      </rPr>
      <t>(state type and drawing reference etc.)</t>
    </r>
  </si>
  <si>
    <r>
      <t xml:space="preserve">Inspection chambers </t>
    </r>
    <r>
      <rPr>
        <i/>
        <sz val="10"/>
        <color theme="1"/>
        <rFont val="Arial"/>
        <family val="2"/>
      </rPr>
      <t>(state type and drawing reference etc.)</t>
    </r>
    <r>
      <rPr>
        <b/>
        <sz val="10"/>
        <color theme="1"/>
        <rFont val="Arial"/>
        <family val="2"/>
      </rPr>
      <t xml:space="preserve"> </t>
    </r>
  </si>
  <si>
    <r>
      <t xml:space="preserve">Cleaning eyes </t>
    </r>
    <r>
      <rPr>
        <i/>
        <sz val="10"/>
        <color theme="1"/>
        <rFont val="Arial"/>
        <family val="2"/>
      </rPr>
      <t>(state type and drawing reference etc.)</t>
    </r>
  </si>
  <si>
    <r>
      <t xml:space="preserve">Other structures </t>
    </r>
    <r>
      <rPr>
        <i/>
        <sz val="10"/>
        <color theme="1"/>
        <rFont val="Arial"/>
        <family val="2"/>
      </rPr>
      <t>(state type and drawing reference etc.)</t>
    </r>
  </si>
  <si>
    <r>
      <t xml:space="preserve">… </t>
    </r>
    <r>
      <rPr>
        <i/>
        <sz val="10"/>
        <color theme="1"/>
        <rFont val="Arial"/>
        <family val="2"/>
      </rPr>
      <t>(state type, strength class and size of cover and frame)</t>
    </r>
  </si>
  <si>
    <t>Sewer accessories (anchor blocks, marker posts, plug stoppers etc.)</t>
  </si>
  <si>
    <r>
      <t xml:space="preserve">Anchor blocks </t>
    </r>
    <r>
      <rPr>
        <i/>
        <sz val="10"/>
        <color theme="1"/>
        <rFont val="Arial"/>
        <family val="2"/>
      </rPr>
      <t>(state type and drawing reference)</t>
    </r>
    <r>
      <rPr>
        <sz val="10"/>
        <color theme="1"/>
        <rFont val="Arial"/>
        <family val="2"/>
      </rPr>
      <t xml:space="preserve"> </t>
    </r>
  </si>
  <si>
    <r>
      <t xml:space="preserve">Anchor blocks </t>
    </r>
    <r>
      <rPr>
        <i/>
        <sz val="10"/>
        <color theme="1"/>
        <rFont val="Arial"/>
        <family val="2"/>
      </rPr>
      <t>(state type and drawing reference)</t>
    </r>
  </si>
  <si>
    <r>
      <t xml:space="preserve">Marker posts </t>
    </r>
    <r>
      <rPr>
        <i/>
        <sz val="10"/>
        <color theme="1"/>
        <rFont val="Arial"/>
        <family val="2"/>
      </rPr>
      <t>(state type and drawing reference)</t>
    </r>
    <r>
      <rPr>
        <sz val="10"/>
        <color theme="1"/>
        <rFont val="Arial"/>
        <family val="2"/>
      </rPr>
      <t xml:space="preserve"> </t>
    </r>
  </si>
  <si>
    <r>
      <t xml:space="preserve">Plug stoppers </t>
    </r>
    <r>
      <rPr>
        <i/>
        <sz val="10"/>
        <color theme="1"/>
        <rFont val="Arial"/>
        <family val="2"/>
      </rPr>
      <t>(state type)</t>
    </r>
  </si>
  <si>
    <r>
      <t xml:space="preserve">Etc., </t>
    </r>
    <r>
      <rPr>
        <i/>
        <sz val="10"/>
        <rFont val="Arial"/>
        <family val="2"/>
      </rPr>
      <t xml:space="preserve">(insert additional items as required) </t>
    </r>
  </si>
  <si>
    <r>
      <t xml:space="preserve">Erf connections </t>
    </r>
    <r>
      <rPr>
        <i/>
        <sz val="10"/>
        <color theme="1"/>
        <rFont val="Arial"/>
        <family val="2"/>
      </rPr>
      <t>(state type, depth range and drawing reference)</t>
    </r>
  </si>
  <si>
    <r>
      <t xml:space="preserve">Connection length </t>
    </r>
    <r>
      <rPr>
        <i/>
        <sz val="10"/>
        <color theme="1"/>
        <rFont val="Arial"/>
        <family val="2"/>
      </rPr>
      <t>(state length in metres)</t>
    </r>
    <r>
      <rPr>
        <sz val="10"/>
        <color theme="1"/>
        <rFont val="Arial"/>
        <family val="2"/>
      </rPr>
      <t xml:space="preserve"> </t>
    </r>
  </si>
  <si>
    <r>
      <t xml:space="preserve">… </t>
    </r>
    <r>
      <rPr>
        <i/>
        <sz val="10"/>
        <color theme="1"/>
        <rFont val="Arial"/>
        <family val="2"/>
      </rPr>
      <t>(state type, depth range, etc.)</t>
    </r>
  </si>
  <si>
    <r>
      <t xml:space="preserve">… </t>
    </r>
    <r>
      <rPr>
        <i/>
        <sz val="10"/>
        <color theme="1"/>
        <rFont val="Arial"/>
        <family val="2"/>
      </rPr>
      <t>(state position, specification and drawing reference etc.)</t>
    </r>
  </si>
  <si>
    <r>
      <t xml:space="preserve">… </t>
    </r>
    <r>
      <rPr>
        <i/>
        <sz val="10"/>
        <color theme="1"/>
        <rFont val="Arial"/>
        <family val="2"/>
      </rPr>
      <t>(state manhole type and drawing reference and height raised)</t>
    </r>
  </si>
  <si>
    <r>
      <t xml:space="preserve">… </t>
    </r>
    <r>
      <rPr>
        <i/>
        <sz val="10"/>
        <color theme="1"/>
        <rFont val="Arial"/>
        <family val="2"/>
      </rPr>
      <t>(state manhole type and drawing reference and height lowered)</t>
    </r>
  </si>
  <si>
    <r>
      <t xml:space="preserve">… </t>
    </r>
    <r>
      <rPr>
        <i/>
        <sz val="10"/>
        <color theme="1"/>
        <rFont val="Arial"/>
        <family val="2"/>
      </rPr>
      <t>(state pipe diameter)</t>
    </r>
  </si>
  <si>
    <r>
      <t xml:space="preserve">… </t>
    </r>
    <r>
      <rPr>
        <i/>
        <sz val="10"/>
        <color theme="1"/>
        <rFont val="Arial"/>
        <family val="2"/>
      </rPr>
      <t>(Pay items C2.3.12 to C2.3.20 have been deliberately left for use for additional contract specific sewer related pay items inserted via the Contract Documentation)</t>
    </r>
  </si>
  <si>
    <r>
      <t xml:space="preserve">… </t>
    </r>
    <r>
      <rPr>
        <i/>
        <sz val="10"/>
        <color theme="1"/>
        <rFont val="Arial"/>
        <family val="2"/>
      </rPr>
      <t>(state for each water main the pipe material type, class, coupling type and the class of bedding etc.)</t>
    </r>
  </si>
  <si>
    <r>
      <t xml:space="preserve">… </t>
    </r>
    <r>
      <rPr>
        <i/>
        <sz val="10"/>
        <color theme="1"/>
        <rFont val="Arial"/>
        <family val="2"/>
      </rPr>
      <t>(state for each water main fitting or special the type, class etc.)</t>
    </r>
  </si>
  <si>
    <r>
      <t xml:space="preserve">… </t>
    </r>
    <r>
      <rPr>
        <i/>
        <sz val="10"/>
        <color theme="1"/>
        <rFont val="Arial"/>
        <family val="2"/>
      </rPr>
      <t>(state for each water main valve the type, class etc.)</t>
    </r>
  </si>
  <si>
    <r>
      <t xml:space="preserve">... </t>
    </r>
    <r>
      <rPr>
        <i/>
        <sz val="10"/>
        <color theme="1"/>
        <rFont val="Arial"/>
        <family val="2"/>
      </rPr>
      <t>(state for each water main valve the type, class etc.)</t>
    </r>
  </si>
  <si>
    <r>
      <t xml:space="preserve">… </t>
    </r>
    <r>
      <rPr>
        <i/>
        <sz val="10"/>
        <color theme="1"/>
        <rFont val="Arial"/>
        <family val="2"/>
      </rPr>
      <t>(state for each water main the pipe collar and special coupling type)</t>
    </r>
  </si>
  <si>
    <r>
      <t xml:space="preserve">… </t>
    </r>
    <r>
      <rPr>
        <i/>
        <sz val="10"/>
        <color theme="1"/>
        <rFont val="Arial"/>
        <family val="2"/>
      </rPr>
      <t>(state for each water main the pipe material type and coupling type)</t>
    </r>
  </si>
  <si>
    <r>
      <t xml:space="preserve">… </t>
    </r>
    <r>
      <rPr>
        <i/>
        <sz val="10"/>
        <color theme="1"/>
        <rFont val="Arial"/>
        <family val="2"/>
      </rPr>
      <t>(state for each short run water main the pipe material type, class and class of bedding etc.)</t>
    </r>
  </si>
  <si>
    <r>
      <t xml:space="preserve">… </t>
    </r>
    <r>
      <rPr>
        <i/>
        <sz val="10"/>
        <color theme="1"/>
        <rFont val="Arial"/>
        <family val="2"/>
      </rPr>
      <t>(state pipe diameter and length)</t>
    </r>
  </si>
  <si>
    <r>
      <t xml:space="preserve">… </t>
    </r>
    <r>
      <rPr>
        <i/>
        <sz val="10"/>
        <color theme="1"/>
        <rFont val="Arial"/>
        <family val="2"/>
      </rPr>
      <t>(state for each short run water main the fitting, bend or special type, class etc.)</t>
    </r>
  </si>
  <si>
    <r>
      <t xml:space="preserve">… </t>
    </r>
    <r>
      <rPr>
        <i/>
        <sz val="10"/>
        <color theme="1"/>
        <rFont val="Arial"/>
        <family val="2"/>
      </rPr>
      <t>(state for each water main the number of joints to be encased (wrapped))</t>
    </r>
  </si>
  <si>
    <r>
      <t xml:space="preserve">… </t>
    </r>
    <r>
      <rPr>
        <i/>
        <sz val="10"/>
        <color theme="1"/>
        <rFont val="Arial"/>
        <family val="2"/>
      </rPr>
      <t>(describe hydrant type)</t>
    </r>
  </si>
  <si>
    <r>
      <t xml:space="preserve">… </t>
    </r>
    <r>
      <rPr>
        <i/>
        <sz val="10"/>
        <color theme="1"/>
        <rFont val="Arial"/>
        <family val="2"/>
      </rPr>
      <t>(describe water meter type)</t>
    </r>
  </si>
  <si>
    <t>Bedding for water mains (Class B and C) and fill blanket compacted to 90% of MDD (100% for sand)</t>
  </si>
  <si>
    <r>
      <t xml:space="preserve">Concrete encasement </t>
    </r>
    <r>
      <rPr>
        <i/>
        <sz val="10"/>
        <color theme="1"/>
        <rFont val="Arial"/>
        <family val="2"/>
      </rPr>
      <t>(state class of concrete)</t>
    </r>
    <r>
      <rPr>
        <sz val="10"/>
        <color theme="1"/>
        <rFont val="Arial"/>
        <family val="2"/>
      </rPr>
      <t xml:space="preserve"> </t>
    </r>
  </si>
  <si>
    <r>
      <t xml:space="preserve">Manholes </t>
    </r>
    <r>
      <rPr>
        <i/>
        <sz val="10"/>
        <color theme="1"/>
        <rFont val="Arial"/>
        <family val="2"/>
      </rPr>
      <t>(state type and drawing references etc.)</t>
    </r>
    <r>
      <rPr>
        <sz val="10"/>
        <color theme="1"/>
        <rFont val="Arial"/>
        <family val="2"/>
      </rPr>
      <t xml:space="preserve"> </t>
    </r>
  </si>
  <si>
    <r>
      <t xml:space="preserve">Valve chambers </t>
    </r>
    <r>
      <rPr>
        <i/>
        <sz val="10"/>
        <color theme="1"/>
        <rFont val="Arial"/>
        <family val="2"/>
      </rPr>
      <t>(state valve type (gate valve, single or double air valve etc.)</t>
    </r>
    <r>
      <rPr>
        <sz val="10"/>
        <color theme="1"/>
        <rFont val="Arial"/>
        <family val="2"/>
      </rPr>
      <t xml:space="preserve"> and drawing references etc.</t>
    </r>
  </si>
  <si>
    <r>
      <t xml:space="preserve">Hydrant chambers </t>
    </r>
    <r>
      <rPr>
        <i/>
        <sz val="10"/>
        <color theme="1"/>
        <rFont val="Arial"/>
        <family val="2"/>
      </rPr>
      <t>(state type etc. and drawing references etc.)</t>
    </r>
    <r>
      <rPr>
        <b/>
        <sz val="10"/>
        <color theme="1"/>
        <rFont val="Arial"/>
        <family val="2"/>
      </rPr>
      <t xml:space="preserve"> </t>
    </r>
  </si>
  <si>
    <r>
      <t xml:space="preserve">Other structures </t>
    </r>
    <r>
      <rPr>
        <i/>
        <sz val="10"/>
        <color theme="1"/>
        <rFont val="Arial"/>
        <family val="2"/>
      </rPr>
      <t>(state type etc. and drawing reference etc.)</t>
    </r>
  </si>
  <si>
    <r>
      <t xml:space="preserve">… </t>
    </r>
    <r>
      <rPr>
        <i/>
        <sz val="10"/>
        <color theme="1"/>
        <rFont val="Arial"/>
        <family val="2"/>
      </rPr>
      <t>(describe manhole or chamber and state type of cover and frame)</t>
    </r>
  </si>
  <si>
    <r>
      <t xml:space="preserve">Anchor or thrust blocks </t>
    </r>
    <r>
      <rPr>
        <i/>
        <sz val="10"/>
        <color theme="1"/>
        <rFont val="Arial"/>
        <family val="2"/>
      </rPr>
      <t>(state type and drawing reference)</t>
    </r>
    <r>
      <rPr>
        <sz val="10"/>
        <color theme="1"/>
        <rFont val="Arial"/>
        <family val="2"/>
      </rPr>
      <t xml:space="preserve"> </t>
    </r>
  </si>
  <si>
    <r>
      <t xml:space="preserve">Anchor or thrust blocks </t>
    </r>
    <r>
      <rPr>
        <i/>
        <sz val="10"/>
        <color theme="1"/>
        <rFont val="Arial"/>
        <family val="2"/>
      </rPr>
      <t>(state type and drawing reference)</t>
    </r>
  </si>
  <si>
    <r>
      <t xml:space="preserve">Pedestals </t>
    </r>
    <r>
      <rPr>
        <i/>
        <sz val="10"/>
        <color theme="1"/>
        <rFont val="Arial"/>
        <family val="2"/>
      </rPr>
      <t>(state type and drawing reference)</t>
    </r>
  </si>
  <si>
    <r>
      <t xml:space="preserve">Marker posts or blocks </t>
    </r>
    <r>
      <rPr>
        <i/>
        <sz val="10"/>
        <color theme="1"/>
        <rFont val="Arial"/>
        <family val="2"/>
      </rPr>
      <t>(state type and drawing reference)</t>
    </r>
    <r>
      <rPr>
        <sz val="10"/>
        <color theme="1"/>
        <rFont val="Arial"/>
        <family val="2"/>
      </rPr>
      <t xml:space="preserve"> </t>
    </r>
  </si>
  <si>
    <r>
      <t xml:space="preserve">… </t>
    </r>
    <r>
      <rPr>
        <i/>
        <sz val="10"/>
        <color theme="1"/>
        <rFont val="Arial"/>
        <family val="2"/>
      </rPr>
      <t>(state connection details)</t>
    </r>
  </si>
  <si>
    <r>
      <t xml:space="preserve">… </t>
    </r>
    <r>
      <rPr>
        <i/>
        <sz val="10"/>
        <color theme="1"/>
        <rFont val="Arial"/>
        <family val="2"/>
      </rPr>
      <t>(state type and drawing reference and height lowered)</t>
    </r>
  </si>
  <si>
    <r>
      <t xml:space="preserve">… </t>
    </r>
    <r>
      <rPr>
        <i/>
        <sz val="10"/>
        <color theme="1"/>
        <rFont val="Arial"/>
        <family val="2"/>
      </rPr>
      <t>(state diameter of pipe disinfected)</t>
    </r>
  </si>
  <si>
    <r>
      <t xml:space="preserve">Uncrushed material </t>
    </r>
    <r>
      <rPr>
        <i/>
        <sz val="10"/>
        <color theme="1"/>
        <rFont val="Arial"/>
        <family val="2"/>
      </rPr>
      <t>(state material type)</t>
    </r>
  </si>
  <si>
    <r>
      <t xml:space="preserve">Crushed stone material </t>
    </r>
    <r>
      <rPr>
        <i/>
        <sz val="10"/>
        <color theme="1"/>
        <rFont val="Arial"/>
        <family val="2"/>
      </rPr>
      <t>(state material type)</t>
    </r>
  </si>
  <si>
    <r>
      <t xml:space="preserve">Electrical warning tape </t>
    </r>
    <r>
      <rPr>
        <i/>
        <sz val="10"/>
        <color theme="1"/>
        <rFont val="Arial"/>
        <family val="2"/>
      </rPr>
      <t>(state type)</t>
    </r>
  </si>
  <si>
    <r>
      <t xml:space="preserve">Concrete slab protection </t>
    </r>
    <r>
      <rPr>
        <i/>
        <sz val="10"/>
        <color theme="1"/>
        <rFont val="Arial"/>
        <family val="2"/>
      </rPr>
      <t>(state type and dimensions etc.)</t>
    </r>
    <r>
      <rPr>
        <sz val="10"/>
        <color theme="1"/>
        <rFont val="Arial"/>
        <family val="2"/>
      </rPr>
      <t xml:space="preserve"> </t>
    </r>
  </si>
  <si>
    <r>
      <t xml:space="preserve">Cable markers </t>
    </r>
    <r>
      <rPr>
        <i/>
        <sz val="10"/>
        <color theme="1"/>
        <rFont val="Arial"/>
        <family val="2"/>
      </rPr>
      <t>(state type)</t>
    </r>
  </si>
  <si>
    <r>
      <t xml:space="preserve">For borrow pits </t>
    </r>
    <r>
      <rPr>
        <i/>
        <sz val="10"/>
        <color theme="1"/>
        <rFont val="Arial"/>
        <family val="2"/>
      </rPr>
      <t>(list all borrow pits separately)</t>
    </r>
  </si>
  <si>
    <r>
      <t xml:space="preserve">For quarries </t>
    </r>
    <r>
      <rPr>
        <i/>
        <sz val="10"/>
        <color theme="1"/>
        <rFont val="Arial"/>
        <family val="2"/>
      </rPr>
      <t>(list all quarries separately)</t>
    </r>
  </si>
  <si>
    <r>
      <t xml:space="preserve">… etc, for other plants </t>
    </r>
    <r>
      <rPr>
        <i/>
        <sz val="10"/>
        <color theme="1"/>
        <rFont val="Arial"/>
        <family val="2"/>
      </rPr>
      <t>(as stated by the Engineer and/or the Contractor)</t>
    </r>
  </si>
  <si>
    <r>
      <t xml:space="preserve">Borrow pits </t>
    </r>
    <r>
      <rPr>
        <i/>
        <sz val="10"/>
        <color theme="1"/>
        <rFont val="Arial"/>
        <family val="2"/>
      </rPr>
      <t>(list all borrow pits separately)</t>
    </r>
  </si>
  <si>
    <r>
      <t xml:space="preserve">Quarries </t>
    </r>
    <r>
      <rPr>
        <i/>
        <sz val="10"/>
        <color theme="1"/>
        <rFont val="Arial"/>
        <family val="2"/>
      </rPr>
      <t>(list all quarries separately)</t>
    </r>
  </si>
  <si>
    <t>Asphalt material:</t>
  </si>
  <si>
    <t>Excavate material to spoil sites designed by the Employer:</t>
  </si>
  <si>
    <t>C5.2.11</t>
  </si>
  <si>
    <t>C5.2.11.1</t>
  </si>
  <si>
    <t>Roller-pass compaction of an exposed pavement layer</t>
  </si>
  <si>
    <r>
      <t xml:space="preserve">Mechanical construction </t>
    </r>
    <r>
      <rPr>
        <i/>
        <sz val="10"/>
        <color theme="1"/>
        <rFont val="Arial"/>
        <family val="2"/>
      </rPr>
      <t>(state pavement type and nominal thickness)</t>
    </r>
  </si>
  <si>
    <r>
      <t xml:space="preserve">Labour enhanced construction </t>
    </r>
    <r>
      <rPr>
        <i/>
        <sz val="10"/>
        <color theme="1"/>
        <rFont val="Arial"/>
        <family val="2"/>
      </rPr>
      <t>(state pavement type and nominal thickness)</t>
    </r>
  </si>
  <si>
    <r>
      <t xml:space="preserve">Paver laid construction </t>
    </r>
    <r>
      <rPr>
        <i/>
        <sz val="10"/>
        <color theme="1"/>
        <rFont val="Arial"/>
        <family val="2"/>
      </rPr>
      <t>(state nominal thickness)</t>
    </r>
  </si>
  <si>
    <r>
      <t xml:space="preserve">Labour enhanced construction </t>
    </r>
    <r>
      <rPr>
        <i/>
        <sz val="10"/>
        <color theme="1"/>
        <rFont val="Arial"/>
        <family val="2"/>
      </rPr>
      <t>(state nominal thickness)</t>
    </r>
  </si>
  <si>
    <r>
      <t xml:space="preserve">Labour enhanced construction </t>
    </r>
    <r>
      <rPr>
        <i/>
        <sz val="10"/>
        <color theme="1"/>
        <rFont val="Arial"/>
        <family val="2"/>
      </rPr>
      <t>(state nominal thickness)</t>
    </r>
    <r>
      <rPr>
        <sz val="10"/>
        <color theme="1"/>
        <rFont val="Arial"/>
        <family val="2"/>
      </rPr>
      <t xml:space="preserve"> </t>
    </r>
  </si>
  <si>
    <t>C6.1.4.3</t>
  </si>
  <si>
    <t>C6.1.6.1</t>
  </si>
  <si>
    <t>C6.1.6.2</t>
  </si>
  <si>
    <t>C6.1.6.3</t>
  </si>
  <si>
    <t>C6.1.6.4</t>
  </si>
  <si>
    <t>C6.1.6.5</t>
  </si>
  <si>
    <t>C6.1.6.6</t>
  </si>
  <si>
    <r>
      <t xml:space="preserve">Sealed hinge joints </t>
    </r>
    <r>
      <rPr>
        <i/>
        <sz val="10"/>
        <color theme="1"/>
        <rFont val="Arial"/>
        <family val="2"/>
      </rPr>
      <t>(indicate type and reference to drawings)</t>
    </r>
  </si>
  <si>
    <r>
      <t xml:space="preserve">Unsealed hinge joints </t>
    </r>
    <r>
      <rPr>
        <i/>
        <sz val="10"/>
        <color theme="1"/>
        <rFont val="Arial"/>
        <family val="2"/>
      </rPr>
      <t>(indicate type and reference to drawings)</t>
    </r>
  </si>
  <si>
    <r>
      <t xml:space="preserve">Sealed transverse contraction joints sawn in two separate operations </t>
    </r>
    <r>
      <rPr>
        <i/>
        <sz val="10"/>
        <color theme="1"/>
        <rFont val="Arial"/>
        <family val="2"/>
      </rPr>
      <t>(widths as shown on the drawings)</t>
    </r>
  </si>
  <si>
    <r>
      <t xml:space="preserve">Dowel bars: mild steel inserted in new concrete </t>
    </r>
    <r>
      <rPr>
        <i/>
        <sz val="10"/>
        <color theme="1"/>
        <rFont val="Arial"/>
        <family val="2"/>
      </rPr>
      <t>(indicate diameter, length and position on drawings)</t>
    </r>
    <r>
      <rPr>
        <sz val="10"/>
        <color theme="1"/>
        <rFont val="Arial"/>
        <family val="2"/>
      </rPr>
      <t>:</t>
    </r>
  </si>
  <si>
    <r>
      <t xml:space="preserve">Tie-bars: installed in new concrete </t>
    </r>
    <r>
      <rPr>
        <i/>
        <sz val="10"/>
        <color theme="1"/>
        <rFont val="Arial"/>
        <family val="2"/>
      </rPr>
      <t>(indicate, diameter and length)</t>
    </r>
    <r>
      <rPr>
        <sz val="10"/>
        <color theme="1"/>
        <rFont val="Arial"/>
        <family val="2"/>
      </rPr>
      <t>:</t>
    </r>
  </si>
  <si>
    <t>Replacing of joint sealant in existing concrete pavement as follows:</t>
  </si>
  <si>
    <r>
      <t xml:space="preserve">Reaming of existing joints </t>
    </r>
    <r>
      <rPr>
        <i/>
        <sz val="10"/>
        <color theme="1"/>
        <rFont val="Arial"/>
        <family val="2"/>
      </rPr>
      <t>(indicate width and depth)</t>
    </r>
  </si>
  <si>
    <t>Costs incurred due to repair and monitoring in terms of Product Performance Guarantee System (PPGS)</t>
  </si>
  <si>
    <t>REPAIR TO EXISTING JOINTS AND UNCONTROLLED CRACKS IN CONCRETE PAVEMENTS</t>
  </si>
  <si>
    <t>C7.2.1.1</t>
  </si>
  <si>
    <t>C7.2.1.2</t>
  </si>
  <si>
    <t>C7.2.1.3</t>
  </si>
  <si>
    <t>C7.2.1.4</t>
  </si>
  <si>
    <t>C7.2.1.5</t>
  </si>
  <si>
    <t>C7.2.1.6</t>
  </si>
  <si>
    <t>C7.2.1.7</t>
  </si>
  <si>
    <t>C7.2.1.8</t>
  </si>
  <si>
    <r>
      <t xml:space="preserve">Routing of active cracks </t>
    </r>
    <r>
      <rPr>
        <i/>
        <sz val="10"/>
        <color theme="1"/>
        <rFont val="Arial"/>
        <family val="2"/>
      </rPr>
      <t>(indicate width and depth)</t>
    </r>
  </si>
  <si>
    <r>
      <t xml:space="preserve">Routing of non-active cracks </t>
    </r>
    <r>
      <rPr>
        <i/>
        <sz val="10"/>
        <color theme="1"/>
        <rFont val="Arial"/>
        <family val="2"/>
      </rPr>
      <t>(indicate width and depth)</t>
    </r>
  </si>
  <si>
    <r>
      <t xml:space="preserve">Bevelling of one side of the crack </t>
    </r>
    <r>
      <rPr>
        <i/>
        <sz val="10"/>
        <color theme="1"/>
        <rFont val="Arial"/>
        <family val="2"/>
      </rPr>
      <t>(indicate dimension)</t>
    </r>
  </si>
  <si>
    <r>
      <t xml:space="preserve">Bevelling of both sides of the crack </t>
    </r>
    <r>
      <rPr>
        <i/>
        <sz val="10"/>
        <color theme="1"/>
        <rFont val="Arial"/>
        <family val="2"/>
      </rPr>
      <t>(indicate dimension)</t>
    </r>
  </si>
  <si>
    <r>
      <t xml:space="preserve">Saw cutting of cracks and joints in one operation </t>
    </r>
    <r>
      <rPr>
        <i/>
        <sz val="10"/>
        <color theme="1"/>
        <rFont val="Arial"/>
        <family val="2"/>
      </rPr>
      <t>(indicate depth and width)</t>
    </r>
  </si>
  <si>
    <t>C7.2.3.1</t>
  </si>
  <si>
    <t>C7.2.3.2</t>
  </si>
  <si>
    <t>C7.2.3.3</t>
  </si>
  <si>
    <t>C7.2.3.4</t>
  </si>
  <si>
    <r>
      <t xml:space="preserve">Saw cutting of slots in concrete pavement </t>
    </r>
    <r>
      <rPr>
        <i/>
        <sz val="10"/>
        <color theme="1"/>
        <rFont val="Arial"/>
        <family val="2"/>
      </rPr>
      <t>(indicate dimensions)</t>
    </r>
  </si>
  <si>
    <r>
      <t xml:space="preserve">Installation of 16mm diameter deformed tie-bar </t>
    </r>
    <r>
      <rPr>
        <i/>
        <sz val="10"/>
        <color theme="1"/>
        <rFont val="Arial"/>
        <family val="2"/>
      </rPr>
      <t>(indicate length)</t>
    </r>
    <r>
      <rPr>
        <sz val="10"/>
        <color theme="1"/>
        <rFont val="Arial"/>
        <family val="2"/>
      </rPr>
      <t xml:space="preserve"> including application of self-levelling pourable epoxy grout and 7,1mm aggregate.</t>
    </r>
  </si>
  <si>
    <t>C7.2.4.1</t>
  </si>
  <si>
    <t>C7.2.4.2</t>
  </si>
  <si>
    <t>C7.2.4.3</t>
  </si>
  <si>
    <r>
      <t xml:space="preserve">Saw cutting and preparation of slots in concrete pavement </t>
    </r>
    <r>
      <rPr>
        <i/>
        <sz val="10"/>
        <color theme="1"/>
        <rFont val="Arial"/>
        <family val="2"/>
      </rPr>
      <t>(indicate dimensions)</t>
    </r>
  </si>
  <si>
    <r>
      <t xml:space="preserve">Installation of new dowel bars as specified </t>
    </r>
    <r>
      <rPr>
        <i/>
        <sz val="10"/>
        <color theme="1"/>
        <rFont val="Arial"/>
        <family val="2"/>
      </rPr>
      <t>(indicate length and diameter)</t>
    </r>
    <r>
      <rPr>
        <sz val="10"/>
        <color theme="1"/>
        <rFont val="Arial"/>
        <family val="2"/>
      </rPr>
      <t xml:space="preserve"> including application of bond breaker on free end, end caps</t>
    </r>
  </si>
  <si>
    <t>Filling of slot with high strength concrete Class 50/7,1mm</t>
  </si>
  <si>
    <t>Burlap-dragged and grooved texture</t>
  </si>
  <si>
    <t>C7.2.8.1</t>
  </si>
  <si>
    <t>C7.2.8.2</t>
  </si>
  <si>
    <t>C7.2.8.3</t>
  </si>
  <si>
    <r>
      <t xml:space="preserve">Tie bars </t>
    </r>
    <r>
      <rPr>
        <i/>
        <sz val="10"/>
        <color theme="1"/>
        <rFont val="Arial"/>
        <family val="2"/>
      </rPr>
      <t>(indicate diameter and length)</t>
    </r>
  </si>
  <si>
    <r>
      <t xml:space="preserve">Dowel bars </t>
    </r>
    <r>
      <rPr>
        <i/>
        <sz val="10"/>
        <color theme="1"/>
        <rFont val="Arial"/>
        <family val="2"/>
      </rPr>
      <t>(indicate diameter and length)</t>
    </r>
  </si>
  <si>
    <r>
      <t xml:space="preserve">… </t>
    </r>
    <r>
      <rPr>
        <i/>
        <sz val="10"/>
        <color theme="1"/>
        <rFont val="Arial"/>
        <family val="2"/>
      </rPr>
      <t>(state depth in mm)</t>
    </r>
  </si>
  <si>
    <r>
      <t xml:space="preserve">Replacement of granular layers </t>
    </r>
    <r>
      <rPr>
        <i/>
        <sz val="10"/>
        <color theme="1"/>
        <rFont val="Arial"/>
        <family val="2"/>
      </rPr>
      <t xml:space="preserve">(material class and thickness indicated) </t>
    </r>
  </si>
  <si>
    <r>
      <t xml:space="preserve">Replacement of stabilised layers </t>
    </r>
    <r>
      <rPr>
        <i/>
        <sz val="10"/>
        <color theme="1"/>
        <rFont val="Arial"/>
        <family val="2"/>
      </rPr>
      <t>(material class and thickness indicated)</t>
    </r>
  </si>
  <si>
    <r>
      <t xml:space="preserve">Replacement of supporting layers with 10 MPa lean mix concrete </t>
    </r>
    <r>
      <rPr>
        <i/>
        <sz val="10"/>
        <color theme="1"/>
        <rFont val="Arial"/>
        <family val="2"/>
      </rPr>
      <t>(material class and thickness indicated)</t>
    </r>
    <r>
      <rPr>
        <sz val="10"/>
        <color theme="1"/>
        <rFont val="Arial"/>
        <family val="2"/>
      </rPr>
      <t xml:space="preserve"> </t>
    </r>
  </si>
  <si>
    <r>
      <t xml:space="preserve">Replacement of subbase with hot mix asphalt </t>
    </r>
    <r>
      <rPr>
        <i/>
        <sz val="10"/>
        <color theme="1"/>
        <rFont val="Arial"/>
        <family val="2"/>
      </rPr>
      <t>(thickness indicated)</t>
    </r>
  </si>
  <si>
    <r>
      <t xml:space="preserve">Replacement of concrete in JCP pavements </t>
    </r>
    <r>
      <rPr>
        <i/>
        <sz val="10"/>
        <color theme="1"/>
        <rFont val="Arial"/>
        <family val="2"/>
      </rPr>
      <t>(thickness indicated)</t>
    </r>
  </si>
  <si>
    <r>
      <t xml:space="preserve">Replacement concrete in CRCP pavements </t>
    </r>
    <r>
      <rPr>
        <i/>
        <sz val="10"/>
        <color theme="1"/>
        <rFont val="Arial"/>
        <family val="2"/>
      </rPr>
      <t>(thickness indicated)</t>
    </r>
    <r>
      <rPr>
        <sz val="10"/>
        <color theme="1"/>
        <rFont val="Arial"/>
        <family val="2"/>
      </rPr>
      <t xml:space="preserve"> </t>
    </r>
  </si>
  <si>
    <r>
      <t xml:space="preserve">Burlap-dragged and texture </t>
    </r>
    <r>
      <rPr>
        <i/>
        <sz val="10"/>
        <color theme="1"/>
        <rFont val="Arial"/>
        <family val="2"/>
      </rPr>
      <t>(indicate groove or broom finish)</t>
    </r>
  </si>
  <si>
    <t>Grindingof existing concrete pavement surfaces</t>
  </si>
  <si>
    <r>
      <t xml:space="preserve">Indicate dilution (Diluted ...% Emulsion/…% Water) </t>
    </r>
    <r>
      <rPr>
        <i/>
        <sz val="10"/>
        <color theme="1"/>
        <rFont val="Arial"/>
        <family val="2"/>
      </rPr>
      <t>(specify)</t>
    </r>
  </si>
  <si>
    <r>
      <t xml:space="preserve">Certified rejuvenator </t>
    </r>
    <r>
      <rPr>
        <i/>
        <sz val="10"/>
        <color theme="1"/>
        <rFont val="Arial"/>
        <family val="2"/>
      </rPr>
      <t>(state type and certification)</t>
    </r>
  </si>
  <si>
    <r>
      <t xml:space="preserve">Application of slurry for texture improvement, applied by hand </t>
    </r>
    <r>
      <rPr>
        <i/>
        <sz val="10"/>
        <color theme="1"/>
        <rFont val="Arial"/>
        <family val="2"/>
      </rPr>
      <t>(indicate aggregate grade, type of emulsion, filler type)</t>
    </r>
  </si>
  <si>
    <r>
      <t xml:space="preserve">Application of slurry for texture improvement, applied by spreader box </t>
    </r>
    <r>
      <rPr>
        <i/>
        <sz val="10"/>
        <color theme="1"/>
        <rFont val="Arial"/>
        <family val="2"/>
      </rPr>
      <t>(indicate aggregate grade, type of emulsion, filler type)</t>
    </r>
  </si>
  <si>
    <r>
      <t xml:space="preserve">Application of microsurfacing for texture improvement, applied by spreader box </t>
    </r>
    <r>
      <rPr>
        <i/>
        <sz val="10"/>
        <color theme="1"/>
        <rFont val="Arial"/>
        <family val="2"/>
      </rPr>
      <t>(indicate aggregate grade, type of emulsion, filler type)</t>
    </r>
  </si>
  <si>
    <r>
      <t xml:space="preserve">Continuously-graded asphalt </t>
    </r>
    <r>
      <rPr>
        <i/>
        <sz val="10"/>
        <color theme="1"/>
        <rFont val="Arial"/>
        <family val="2"/>
      </rPr>
      <t>(state Nominal maximum aggregate size and binder type)</t>
    </r>
  </si>
  <si>
    <r>
      <t xml:space="preserve">Semi-gap graded asphalt </t>
    </r>
    <r>
      <rPr>
        <i/>
        <sz val="10"/>
        <color theme="1"/>
        <rFont val="Arial"/>
        <family val="2"/>
      </rPr>
      <t>(state Nominal maximum aggregate size and binder type)</t>
    </r>
  </si>
  <si>
    <r>
      <t xml:space="preserve">Cold applied asphalt </t>
    </r>
    <r>
      <rPr>
        <i/>
        <sz val="10"/>
        <color theme="1"/>
        <rFont val="Arial"/>
        <family val="2"/>
      </rPr>
      <t>(Agrèment SA certified for specific class as specified)</t>
    </r>
  </si>
  <si>
    <r>
      <t xml:space="preserve">Coarse slurry </t>
    </r>
    <r>
      <rPr>
        <i/>
        <sz val="10"/>
        <color theme="1"/>
        <rFont val="Arial"/>
        <family val="2"/>
      </rPr>
      <t>(state aggregate grade and emulsion type)</t>
    </r>
  </si>
  <si>
    <r>
      <t xml:space="preserve">Microsurfacing </t>
    </r>
    <r>
      <rPr>
        <i/>
        <sz val="10"/>
        <color theme="1"/>
        <rFont val="Arial"/>
        <family val="2"/>
      </rPr>
      <t>(state aggregate grade and binder type)</t>
    </r>
  </si>
  <si>
    <r>
      <t xml:space="preserve">Priming </t>
    </r>
    <r>
      <rPr>
        <i/>
        <sz val="10"/>
        <color theme="1"/>
        <rFont val="Arial"/>
        <family val="2"/>
      </rPr>
      <t>(indicate primer)</t>
    </r>
  </si>
  <si>
    <r>
      <t xml:space="preserve">Sealing using </t>
    </r>
    <r>
      <rPr>
        <i/>
        <sz val="10"/>
        <color theme="1"/>
        <rFont val="Arial"/>
        <family val="2"/>
      </rPr>
      <t>(state crack sealant)</t>
    </r>
  </si>
  <si>
    <r>
      <t xml:space="preserve">Sealing cracks with 200mm wide geosynthetic </t>
    </r>
    <r>
      <rPr>
        <i/>
        <sz val="10"/>
        <color theme="1"/>
        <rFont val="Arial"/>
        <family val="2"/>
      </rPr>
      <t>(specify type of emulsion)</t>
    </r>
  </si>
  <si>
    <r>
      <t xml:space="preserve">Sealing cracks with geosynthetic over areas </t>
    </r>
    <r>
      <rPr>
        <i/>
        <sz val="10"/>
        <color theme="1"/>
        <rFont val="Arial"/>
        <family val="2"/>
      </rPr>
      <t>(specify type of emulsion)</t>
    </r>
  </si>
  <si>
    <r>
      <t xml:space="preserve">Planing of road surface </t>
    </r>
    <r>
      <rPr>
        <i/>
        <sz val="10"/>
        <color theme="1"/>
        <rFont val="Arial"/>
        <family val="2"/>
      </rPr>
      <t>(indicate thickness in mm)</t>
    </r>
  </si>
  <si>
    <t>Fog spraying on planed surfaces</t>
  </si>
  <si>
    <r>
      <t xml:space="preserve">Heated aggregate </t>
    </r>
    <r>
      <rPr>
        <i/>
        <sz val="10"/>
        <color theme="1"/>
        <rFont val="Arial"/>
        <family val="2"/>
      </rPr>
      <t>(state size)</t>
    </r>
  </si>
  <si>
    <r>
      <t xml:space="preserve">Precoating of aggregate </t>
    </r>
    <r>
      <rPr>
        <i/>
        <sz val="10"/>
        <color theme="1"/>
        <rFont val="Arial"/>
        <family val="2"/>
      </rPr>
      <t>(state type and application litre/m</t>
    </r>
    <r>
      <rPr>
        <i/>
        <vertAlign val="superscript"/>
        <sz val="10"/>
        <color theme="1"/>
        <rFont val="Arial"/>
        <family val="2"/>
      </rPr>
      <t>3</t>
    </r>
    <r>
      <rPr>
        <i/>
        <sz val="10"/>
        <color theme="1"/>
        <rFont val="Arial"/>
        <family val="2"/>
      </rPr>
      <t>)</t>
    </r>
  </si>
  <si>
    <t xml:space="preserve">Coring of asphalt layers  </t>
  </si>
  <si>
    <r>
      <t xml:space="preserve">Packed riprap </t>
    </r>
    <r>
      <rPr>
        <i/>
        <sz val="10"/>
        <color theme="1"/>
        <rFont val="Arial"/>
        <family val="2"/>
      </rPr>
      <t>(“critical mass of stone” and thickness indicated)</t>
    </r>
  </si>
  <si>
    <r>
      <t xml:space="preserve">Dumped riprap </t>
    </r>
    <r>
      <rPr>
        <i/>
        <sz val="10"/>
        <color theme="1"/>
        <rFont val="Arial"/>
        <family val="2"/>
      </rPr>
      <t>(critical mass of stone and thickness indicated)</t>
    </r>
  </si>
  <si>
    <r>
      <t xml:space="preserve">Geotextile </t>
    </r>
    <r>
      <rPr>
        <i/>
        <sz val="10"/>
        <color theme="1"/>
        <rFont val="Arial"/>
        <family val="2"/>
      </rPr>
      <t>(type, class and grade stated)</t>
    </r>
  </si>
  <si>
    <r>
      <t xml:space="preserve">Galvanized gabion boxes </t>
    </r>
    <r>
      <rPr>
        <i/>
        <sz val="10"/>
        <color theme="1"/>
        <rFont val="Arial"/>
        <family val="2"/>
      </rPr>
      <t>(dimensions of box)</t>
    </r>
  </si>
  <si>
    <r>
      <t xml:space="preserve">Galvanized gabion mattresses </t>
    </r>
    <r>
      <rPr>
        <i/>
        <sz val="10"/>
        <color theme="1"/>
        <rFont val="Arial"/>
        <family val="2"/>
      </rPr>
      <t>(dimensions of mattress)</t>
    </r>
  </si>
  <si>
    <r>
      <rPr>
        <b/>
        <sz val="10"/>
        <color theme="1"/>
        <rFont val="Arial Bold"/>
      </rPr>
      <t>Kilometre markers mounted on concrete reinforced pipes</t>
    </r>
    <r>
      <rPr>
        <sz val="10"/>
        <color theme="1"/>
        <rFont val="Arial Bold"/>
      </rPr>
      <t xml:space="preserve"> </t>
    </r>
    <r>
      <rPr>
        <i/>
        <sz val="10"/>
        <color theme="1"/>
        <rFont val="Arial"/>
        <family val="2"/>
      </rPr>
      <t>(diameter to be specified)</t>
    </r>
  </si>
  <si>
    <r>
      <t xml:space="preserve">Zinc-coated barbed wire </t>
    </r>
    <r>
      <rPr>
        <i/>
        <sz val="10"/>
        <color theme="1"/>
        <rFont val="Arial"/>
        <family val="2"/>
      </rPr>
      <t>(grade, and size indicated)</t>
    </r>
  </si>
  <si>
    <r>
      <t xml:space="preserve">Zinc-coated smooth wire </t>
    </r>
    <r>
      <rPr>
        <i/>
        <sz val="10"/>
        <color theme="1"/>
        <rFont val="Arial"/>
        <family val="2"/>
      </rPr>
      <t>(grade and size Indicated)</t>
    </r>
  </si>
  <si>
    <r>
      <t xml:space="preserve">Standards </t>
    </r>
    <r>
      <rPr>
        <i/>
        <sz val="10"/>
        <color theme="1"/>
        <rFont val="Arial"/>
        <family val="2"/>
      </rPr>
      <t>(material, protection, length, diameter and type indicated)</t>
    </r>
  </si>
  <si>
    <r>
      <t xml:space="preserve">Droppers </t>
    </r>
    <r>
      <rPr>
        <i/>
        <sz val="10"/>
        <color theme="1"/>
        <rFont val="Arial"/>
        <family val="2"/>
      </rPr>
      <t>(material, protection, length, diameter and type indicated)</t>
    </r>
  </si>
  <si>
    <r>
      <t xml:space="preserve">Steel straining posts </t>
    </r>
    <r>
      <rPr>
        <i/>
        <sz val="10"/>
        <color theme="1"/>
        <rFont val="Arial"/>
        <family val="2"/>
      </rPr>
      <t>(type, size and length and whether galvanized or painted indicated)</t>
    </r>
  </si>
  <si>
    <r>
      <t xml:space="preserve">Timber straining posts </t>
    </r>
    <r>
      <rPr>
        <i/>
        <sz val="10"/>
        <color theme="1"/>
        <rFont val="Arial"/>
        <family val="2"/>
      </rPr>
      <t>(protection, length and diameter indicated)</t>
    </r>
  </si>
  <si>
    <r>
      <t xml:space="preserve">Steel stays and anchors </t>
    </r>
    <r>
      <rPr>
        <i/>
        <sz val="10"/>
        <color theme="1"/>
        <rFont val="Arial"/>
        <family val="2"/>
      </rPr>
      <t>(protection, length, diameter and wall thickness indicated)</t>
    </r>
  </si>
  <si>
    <r>
      <t xml:space="preserve">Timber stays and anchors </t>
    </r>
    <r>
      <rPr>
        <i/>
        <sz val="10"/>
        <color theme="1"/>
        <rFont val="Arial"/>
        <family val="2"/>
      </rPr>
      <t>(protection, length and diameter indicated)</t>
    </r>
  </si>
  <si>
    <r>
      <t xml:space="preserve">Wire stays and anchors </t>
    </r>
    <r>
      <rPr>
        <i/>
        <sz val="10"/>
        <color theme="1"/>
        <rFont val="Arial"/>
        <family val="2"/>
      </rPr>
      <t>(diameter and type indicated)</t>
    </r>
  </si>
  <si>
    <r>
      <t xml:space="preserve">New gates </t>
    </r>
    <r>
      <rPr>
        <i/>
        <sz val="10"/>
        <color theme="1"/>
        <rFont val="Arial"/>
        <family val="2"/>
      </rPr>
      <t>(size and type indicated)</t>
    </r>
  </si>
  <si>
    <r>
      <t xml:space="preserve">Gates </t>
    </r>
    <r>
      <rPr>
        <i/>
        <sz val="10"/>
        <color theme="1"/>
        <rFont val="Arial"/>
        <family val="2"/>
      </rPr>
      <t>(type and size indicated)</t>
    </r>
  </si>
  <si>
    <r>
      <t xml:space="preserve">Temporary gates </t>
    </r>
    <r>
      <rPr>
        <i/>
        <sz val="10"/>
        <color theme="1"/>
        <rFont val="Arial"/>
        <family val="2"/>
      </rPr>
      <t>(type and size indicated)</t>
    </r>
  </si>
  <si>
    <r>
      <t xml:space="preserve">Timber posts </t>
    </r>
    <r>
      <rPr>
        <i/>
        <sz val="10"/>
        <color theme="1"/>
        <rFont val="Arial"/>
        <family val="2"/>
      </rPr>
      <t>(diameter indicated)</t>
    </r>
  </si>
  <si>
    <r>
      <t xml:space="preserve">Mild steel pipes </t>
    </r>
    <r>
      <rPr>
        <i/>
        <sz val="10"/>
        <color theme="1"/>
        <rFont val="Arial"/>
        <family val="2"/>
      </rPr>
      <t>(diameter and wall thickness indicated)</t>
    </r>
  </si>
  <si>
    <r>
      <t xml:space="preserve">Repairing existing fences </t>
    </r>
    <r>
      <rPr>
        <i/>
        <sz val="10"/>
        <color theme="1"/>
        <rFont val="Arial"/>
        <family val="2"/>
      </rPr>
      <t>(type indicated)</t>
    </r>
  </si>
  <si>
    <r>
      <t xml:space="preserve">… </t>
    </r>
    <r>
      <rPr>
        <i/>
        <sz val="10"/>
        <rFont val="Arial"/>
        <family val="2"/>
      </rPr>
      <t>(type indicated)</t>
    </r>
  </si>
  <si>
    <r>
      <t xml:space="preserve">… etc. </t>
    </r>
    <r>
      <rPr>
        <i/>
        <sz val="10"/>
        <color theme="1"/>
        <rFont val="Arial"/>
        <family val="2"/>
      </rPr>
      <t>(type indicated)</t>
    </r>
  </si>
  <si>
    <r>
      <t xml:space="preserve">Gates </t>
    </r>
    <r>
      <rPr>
        <i/>
        <sz val="10"/>
        <color theme="1"/>
        <rFont val="Arial"/>
        <family val="2"/>
      </rPr>
      <t>(type indicated)</t>
    </r>
  </si>
  <si>
    <r>
      <t xml:space="preserve">Road sign supports </t>
    </r>
    <r>
      <rPr>
        <sz val="10"/>
        <color theme="1"/>
        <rFont val="Arial"/>
        <family val="2"/>
      </rPr>
      <t>(overhead road sign structures excluded)</t>
    </r>
    <r>
      <rPr>
        <b/>
        <sz val="10"/>
        <rFont val="Arial"/>
        <family val="2"/>
      </rPr>
      <t>:</t>
    </r>
  </si>
  <si>
    <r>
      <t xml:space="preserve">Excavation and backfilling for road sign supports </t>
    </r>
    <r>
      <rPr>
        <b/>
        <sz val="10"/>
        <color theme="1"/>
        <rFont val="Arial"/>
        <family val="2"/>
      </rPr>
      <t>(not applicable to kilometre posts)</t>
    </r>
  </si>
  <si>
    <t>Extra over item C11.6.5.1 and C11.6.5.2 for cement-treated soil backfill</t>
  </si>
  <si>
    <r>
      <t xml:space="preserve">Trimming using machines for trimming or shaping </t>
    </r>
    <r>
      <rPr>
        <b/>
        <sz val="10"/>
        <color theme="1"/>
        <rFont val="Arial"/>
        <family val="2"/>
      </rPr>
      <t>(alternative to subitem C11.8.1.1)</t>
    </r>
    <r>
      <rPr>
        <b/>
        <sz val="10"/>
        <rFont val="Arial"/>
        <family val="2"/>
      </rPr>
      <t>:</t>
    </r>
  </si>
  <si>
    <r>
      <t xml:space="preserve">The planting of grass cuttings </t>
    </r>
    <r>
      <rPr>
        <i/>
        <sz val="10"/>
        <color theme="1"/>
        <rFont val="Arial"/>
        <family val="2"/>
      </rPr>
      <t>(type of grass indicated)</t>
    </r>
  </si>
  <si>
    <r>
      <t xml:space="preserve">Nursery sods </t>
    </r>
    <r>
      <rPr>
        <i/>
        <sz val="10"/>
        <color theme="1"/>
        <rFont val="Arial"/>
        <family val="2"/>
      </rPr>
      <t>(type of grass specified)</t>
    </r>
  </si>
  <si>
    <r>
      <t xml:space="preserve">Other methods </t>
    </r>
    <r>
      <rPr>
        <i/>
        <sz val="10"/>
        <color theme="1"/>
        <rFont val="Arial"/>
        <family val="2"/>
      </rPr>
      <t>(specify)</t>
    </r>
  </si>
  <si>
    <r>
      <t xml:space="preserve">Anti-erosion compound or hydraulic mulches </t>
    </r>
    <r>
      <rPr>
        <i/>
        <sz val="10"/>
        <color theme="1"/>
        <rFont val="Arial"/>
        <family val="2"/>
      </rPr>
      <t>(specify type)</t>
    </r>
  </si>
  <si>
    <r>
      <t xml:space="preserve">Trees </t>
    </r>
    <r>
      <rPr>
        <i/>
        <sz val="10"/>
        <color theme="1"/>
        <rFont val="Arial"/>
        <family val="2"/>
      </rPr>
      <t>(types and size/mass indicated)</t>
    </r>
  </si>
  <si>
    <r>
      <t xml:space="preserve">Shrubs </t>
    </r>
    <r>
      <rPr>
        <i/>
        <sz val="10"/>
        <color theme="1"/>
        <rFont val="Arial"/>
        <family val="2"/>
      </rPr>
      <t>(types and size/mass indicated)</t>
    </r>
  </si>
  <si>
    <r>
      <t>Establishment on site for piling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(piling locations indicated (type indicated)</t>
    </r>
  </si>
  <si>
    <r>
      <t xml:space="preserve">Moving to, and setting up equipment at each position for installing piles </t>
    </r>
    <r>
      <rPr>
        <i/>
        <sz val="10"/>
        <color theme="1"/>
        <rFont val="Arial"/>
        <family val="2"/>
      </rPr>
      <t>(pile type indicated)</t>
    </r>
  </si>
  <si>
    <r>
      <t xml:space="preserve">Augered or bored holes </t>
    </r>
    <r>
      <rPr>
        <i/>
        <sz val="10"/>
        <color theme="1"/>
        <rFont val="Arial"/>
        <family val="2"/>
      </rPr>
      <t>(type specified)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for piles  with a diameter of </t>
    </r>
    <r>
      <rPr>
        <i/>
        <sz val="10"/>
        <color theme="1"/>
        <rFont val="Arial"/>
        <family val="2"/>
      </rPr>
      <t>(diameter indicated)</t>
    </r>
    <r>
      <rPr>
        <b/>
        <sz val="10"/>
        <color theme="1"/>
        <rFont val="Arial"/>
        <family val="2"/>
      </rPr>
      <t xml:space="preserve"> through  material situated within the following successive depth ranges</t>
    </r>
  </si>
  <si>
    <r>
      <t xml:space="preserve">Coarse gravel with a matrix content of less than </t>
    </r>
    <r>
      <rPr>
        <i/>
        <sz val="10"/>
        <color theme="1"/>
        <rFont val="Arial"/>
        <family val="2"/>
      </rPr>
      <t>(max. percentage indicated)</t>
    </r>
  </si>
  <si>
    <r>
      <t xml:space="preserve">Boulders </t>
    </r>
    <r>
      <rPr>
        <i/>
        <sz val="10"/>
        <color theme="1"/>
        <rFont val="Arial"/>
        <family val="2"/>
      </rPr>
      <t>(description of and maximum size indicated)</t>
    </r>
  </si>
  <si>
    <r>
      <t xml:space="preserve">Rock formation </t>
    </r>
    <r>
      <rPr>
        <i/>
        <sz val="10"/>
        <color theme="1"/>
        <rFont val="Arial"/>
        <family val="2"/>
      </rPr>
      <t>(description and class of rock indicated)</t>
    </r>
  </si>
  <si>
    <r>
      <t>Driving temporary casing for driven displacement piling systems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(system indicated)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for forming holes for piles with a diameter of </t>
    </r>
    <r>
      <rPr>
        <i/>
        <sz val="10"/>
        <color theme="1"/>
        <rFont val="Arial"/>
        <family val="2"/>
      </rPr>
      <t>(diameter indicated)</t>
    </r>
    <r>
      <rPr>
        <b/>
        <sz val="10"/>
        <color theme="1"/>
        <rFont val="Arial"/>
        <family val="2"/>
      </rPr>
      <t xml:space="preserve"> through material situated within the following successive depth ranges:</t>
    </r>
  </si>
  <si>
    <r>
      <t xml:space="preserve">Installing and removing temporary casings in augered holes for piles of </t>
    </r>
    <r>
      <rPr>
        <i/>
        <sz val="10"/>
        <color theme="1"/>
        <rFont val="Arial"/>
        <family val="2"/>
      </rPr>
      <t>(diameter indicated)</t>
    </r>
  </si>
  <si>
    <r>
      <t xml:space="preserve">Installing permanent pile casing for piles of </t>
    </r>
    <r>
      <rPr>
        <i/>
        <sz val="10"/>
        <color theme="1"/>
        <rFont val="Arial"/>
        <family val="2"/>
      </rPr>
      <t>(diameter and pile type indicated)</t>
    </r>
  </si>
  <si>
    <t>Extra over items C12.1.5 and C12.1.7 for raking of piles:</t>
  </si>
  <si>
    <r>
      <t xml:space="preserve">Holes for piles of </t>
    </r>
    <r>
      <rPr>
        <i/>
        <sz val="10"/>
        <color theme="1"/>
        <rFont val="Arial"/>
        <family val="2"/>
      </rPr>
      <t>(diameter and rake indicated)</t>
    </r>
  </si>
  <si>
    <r>
      <t xml:space="preserve">Temporary casing for driven displacement pile systems </t>
    </r>
    <r>
      <rPr>
        <i/>
        <sz val="10"/>
        <color theme="1"/>
        <rFont val="Arial"/>
        <family val="2"/>
      </rPr>
      <t>(diameter and rake indicated)</t>
    </r>
  </si>
  <si>
    <r>
      <t xml:space="preserve">Forming bulbous bases for piles of </t>
    </r>
    <r>
      <rPr>
        <i/>
        <sz val="10"/>
        <color theme="1"/>
        <rFont val="Arial"/>
        <family val="2"/>
      </rPr>
      <t>(diameter indicated)</t>
    </r>
  </si>
  <si>
    <r>
      <t xml:space="preserve">Mild-steel bars </t>
    </r>
    <r>
      <rPr>
        <i/>
        <sz val="10"/>
        <color theme="1"/>
        <rFont val="Arial"/>
        <family val="2"/>
      </rPr>
      <t>(type indicated)</t>
    </r>
  </si>
  <si>
    <r>
      <t xml:space="preserve">High-yield-stress-steel bars </t>
    </r>
    <r>
      <rPr>
        <i/>
        <sz val="10"/>
        <color theme="1"/>
        <rFont val="Arial"/>
        <family val="2"/>
      </rPr>
      <t>(type indicated)</t>
    </r>
  </si>
  <si>
    <r>
      <t xml:space="preserve">Cast in situ concrete in piles, underreams, bulbous bases and sockets </t>
    </r>
    <r>
      <rPr>
        <i/>
        <sz val="10"/>
        <color theme="1"/>
        <rFont val="Arial"/>
        <family val="2"/>
      </rPr>
      <t>(class of concrete indicated)</t>
    </r>
  </si>
  <si>
    <r>
      <t xml:space="preserve">Manufacturing, supplying and delivering prefabricated piles </t>
    </r>
    <r>
      <rPr>
        <i/>
        <sz val="10"/>
        <color theme="1"/>
        <rFont val="Arial"/>
        <family val="2"/>
      </rPr>
      <t>(type and size indicated)</t>
    </r>
  </si>
  <si>
    <r>
      <t xml:space="preserve">Installation of prefabricated piles </t>
    </r>
    <r>
      <rPr>
        <i/>
        <sz val="10"/>
        <color theme="1"/>
        <rFont val="Arial"/>
        <family val="2"/>
      </rPr>
      <t>(type and size indicated)</t>
    </r>
    <r>
      <rPr>
        <b/>
        <sz val="10"/>
        <color theme="1"/>
        <rFont val="Arial"/>
        <family val="2"/>
      </rPr>
      <t xml:space="preserve"> through material situated within the following successive depth ranges:</t>
    </r>
  </si>
  <si>
    <r>
      <t xml:space="preserve">Installation of self-drilling micropiles </t>
    </r>
    <r>
      <rPr>
        <i/>
        <sz val="10"/>
        <color theme="1"/>
        <rFont val="Arial"/>
        <family val="2"/>
      </rPr>
      <t>(size indicated)</t>
    </r>
    <r>
      <rPr>
        <b/>
        <sz val="10"/>
        <color theme="1"/>
        <rFont val="Arial"/>
        <family val="2"/>
      </rPr>
      <t xml:space="preserve"> through material situated within the following successive depth ranges:</t>
    </r>
  </si>
  <si>
    <r>
      <t xml:space="preserve">Extra over item C12.1.19 for raking of prefabricated piles </t>
    </r>
    <r>
      <rPr>
        <i/>
        <sz val="10"/>
        <color theme="1"/>
        <rFont val="Arial"/>
        <family val="2"/>
      </rPr>
      <t>(type, size and rake indicated)</t>
    </r>
  </si>
  <si>
    <r>
      <t xml:space="preserve">Splicing/coupling prefabricated piles for lengthening </t>
    </r>
    <r>
      <rPr>
        <i/>
        <sz val="10"/>
        <color theme="1"/>
        <rFont val="Arial"/>
        <family val="2"/>
      </rPr>
      <t>(size of pile indicated)</t>
    </r>
  </si>
  <si>
    <r>
      <t>Stripping/cutting the pile heads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(type and diameter/size of pile indicated)</t>
    </r>
  </si>
  <si>
    <r>
      <t xml:space="preserve">Load tests on piles </t>
    </r>
    <r>
      <rPr>
        <i/>
        <sz val="10"/>
        <color theme="1"/>
        <rFont val="Arial"/>
        <family val="2"/>
      </rPr>
      <t>(compression/tension test, diameter/ size, specified,</t>
    </r>
    <r>
      <rPr>
        <b/>
        <i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working load and pile type indicated)</t>
    </r>
  </si>
  <si>
    <r>
      <t xml:space="preserve">Drilling the cores </t>
    </r>
    <r>
      <rPr>
        <i/>
        <sz val="10"/>
        <color theme="1"/>
        <rFont val="Arial"/>
        <family val="2"/>
      </rPr>
      <t>(diameter indicated)</t>
    </r>
    <r>
      <rPr>
        <b/>
        <sz val="10"/>
        <color theme="1"/>
        <rFont val="Arial"/>
        <family val="2"/>
      </rPr>
      <t xml:space="preserve"> in:</t>
    </r>
  </si>
  <si>
    <r>
      <t xml:space="preserve">Providing and installing </t>
    </r>
    <r>
      <rPr>
        <i/>
        <sz val="10"/>
        <color theme="1"/>
        <rFont val="Arial"/>
        <family val="2"/>
      </rPr>
      <t>(diameter indicated)</t>
    </r>
    <r>
      <rPr>
        <sz val="10"/>
        <color theme="1"/>
        <rFont val="Arial"/>
        <family val="2"/>
      </rPr>
      <t xml:space="preserve"> mild steel tubes for “Cross Hole Sonic Logging” in all designated piles</t>
    </r>
  </si>
  <si>
    <r>
      <t xml:space="preserve">Carrying out of Impact Frequency Response (IFR) measurements or Sonic Tapping tests and interpretation of results </t>
    </r>
    <r>
      <rPr>
        <i/>
        <sz val="10"/>
        <color theme="1"/>
        <rFont val="Arial"/>
        <family val="2"/>
      </rPr>
      <t>(per pile diameter)</t>
    </r>
  </si>
  <si>
    <r>
      <t xml:space="preserve">Cross-Hole Sonic Logging tests and interpreted results </t>
    </r>
    <r>
      <rPr>
        <i/>
        <sz val="10"/>
        <color theme="1"/>
        <rFont val="Arial"/>
        <family val="2"/>
      </rPr>
      <t>(per pile diameter)</t>
    </r>
  </si>
  <si>
    <r>
      <t xml:space="preserve">Base integrity tests </t>
    </r>
    <r>
      <rPr>
        <i/>
        <sz val="10"/>
        <color theme="1"/>
        <rFont val="Arial"/>
        <family val="2"/>
      </rPr>
      <t>(per designated pile)</t>
    </r>
  </si>
  <si>
    <r>
      <t xml:space="preserve">At location </t>
    </r>
    <r>
      <rPr>
        <i/>
        <sz val="10"/>
        <color theme="1"/>
        <rFont val="Arial"/>
        <family val="2"/>
      </rPr>
      <t>(to be indicated)</t>
    </r>
    <r>
      <rPr>
        <sz val="10"/>
        <color theme="1"/>
        <rFont val="Arial"/>
        <family val="2"/>
      </rPr>
      <t>:</t>
    </r>
  </si>
  <si>
    <r>
      <t xml:space="preserve">At other locations </t>
    </r>
    <r>
      <rPr>
        <i/>
        <sz val="10"/>
        <color theme="1"/>
        <rFont val="Arial"/>
        <family val="2"/>
      </rPr>
      <t>(as indicated)</t>
    </r>
  </si>
  <si>
    <r>
      <t xml:space="preserve">Re-establishment on site for additional work </t>
    </r>
    <r>
      <rPr>
        <i/>
        <sz val="10"/>
        <color theme="1"/>
        <rFont val="Arial"/>
        <family val="2"/>
      </rPr>
      <t>(type indicated)</t>
    </r>
  </si>
  <si>
    <r>
      <t>Drill holes with a diameter of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 xml:space="preserve">(diameter indicated) </t>
    </r>
    <r>
      <rPr>
        <b/>
        <sz val="10"/>
        <color theme="1"/>
        <rFont val="Arial"/>
        <family val="2"/>
      </rPr>
      <t>to the specified depths and inclinations</t>
    </r>
  </si>
  <si>
    <r>
      <t xml:space="preserve">Installation of permanent casing </t>
    </r>
    <r>
      <rPr>
        <i/>
        <sz val="10"/>
        <color theme="1"/>
        <rFont val="Arial"/>
        <family val="2"/>
      </rPr>
      <t>(size and length indicated)</t>
    </r>
  </si>
  <si>
    <r>
      <t>Establishment on the site for drilling of rockbolts, dowels, soil nails or mechanical anchors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(type indicated)</t>
    </r>
  </si>
  <si>
    <r>
      <t xml:space="preserve">Install, grout and protect soil nails or rock bolts </t>
    </r>
    <r>
      <rPr>
        <i/>
        <sz val="10"/>
        <color theme="1"/>
        <rFont val="Arial"/>
        <family val="2"/>
      </rPr>
      <t>(lengths indicated)</t>
    </r>
  </si>
  <si>
    <r>
      <t xml:space="preserve">Move to and set up at each mechanical driven tipping anchor/ mechanical screw anchor position </t>
    </r>
    <r>
      <rPr>
        <i/>
        <sz val="10"/>
        <color theme="1"/>
        <rFont val="Arial"/>
        <family val="2"/>
      </rPr>
      <t>(type indicated)</t>
    </r>
  </si>
  <si>
    <r>
      <t>Install mechanically driven tipping anchors / mechanical screw anchors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(type and lengths indicated)</t>
    </r>
  </si>
  <si>
    <r>
      <t xml:space="preserve">Other fillers </t>
    </r>
    <r>
      <rPr>
        <i/>
        <sz val="10"/>
        <color theme="1"/>
        <rFont val="Arial"/>
        <family val="2"/>
      </rPr>
      <t>(specify)</t>
    </r>
  </si>
  <si>
    <r>
      <t xml:space="preserve">Drilling of holes for geotechnical /compaction grouting </t>
    </r>
    <r>
      <rPr>
        <i/>
        <sz val="10"/>
        <color theme="1"/>
        <rFont val="Arial"/>
        <family val="2"/>
      </rPr>
      <t>(diameter and inclination indicated)</t>
    </r>
  </si>
  <si>
    <r>
      <t xml:space="preserve">Drilling holes for jet grouting to specified depths </t>
    </r>
    <r>
      <rPr>
        <i/>
        <sz val="10"/>
        <color theme="1"/>
        <rFont val="Arial"/>
        <family val="2"/>
      </rPr>
      <t>(depth ranges and inclinations to be specified)</t>
    </r>
  </si>
  <si>
    <r>
      <t xml:space="preserve">Installation of casing </t>
    </r>
    <r>
      <rPr>
        <i/>
        <sz val="10"/>
        <color theme="1"/>
        <rFont val="Arial"/>
        <family val="2"/>
      </rPr>
      <t>(diameter and inclination indicated)</t>
    </r>
  </si>
  <si>
    <r>
      <t xml:space="preserve">Injection Grouting </t>
    </r>
    <r>
      <rPr>
        <i/>
        <sz val="10"/>
        <color theme="1"/>
        <rFont val="Arial"/>
        <family val="2"/>
      </rPr>
      <t>(type indicated)</t>
    </r>
  </si>
  <si>
    <r>
      <t xml:space="preserve">Extra-over items 12.3.4 and 12.3.5 for stage grouting </t>
    </r>
    <r>
      <rPr>
        <i/>
        <sz val="10"/>
        <color theme="1"/>
        <rFont val="Arial"/>
        <family val="2"/>
      </rPr>
      <t>(specify up-or downstage)</t>
    </r>
  </si>
  <si>
    <r>
      <t xml:space="preserve">Extra-over items 12.3.4 and 12.3.5 for jet grouting of widened sections or mushroom heads </t>
    </r>
    <r>
      <rPr>
        <i/>
        <sz val="10"/>
        <color theme="1"/>
        <rFont val="Arial"/>
        <family val="2"/>
      </rPr>
      <t>(position and width to be specified)</t>
    </r>
  </si>
  <si>
    <r>
      <t xml:space="preserve">Drilling and core recovery </t>
    </r>
    <r>
      <rPr>
        <i/>
        <sz val="10"/>
        <color theme="1"/>
        <rFont val="Arial"/>
        <family val="2"/>
      </rPr>
      <t>(size indicated)</t>
    </r>
  </si>
  <si>
    <r>
      <t xml:space="preserve">Performing dynamic compaction over </t>
    </r>
    <r>
      <rPr>
        <i/>
        <sz val="10"/>
        <color theme="1"/>
        <rFont val="Arial"/>
        <family val="2"/>
      </rPr>
      <t>(specify distance)</t>
    </r>
    <r>
      <rPr>
        <b/>
        <sz val="10"/>
        <color theme="1"/>
        <rFont val="Arial"/>
        <family val="2"/>
      </rPr>
      <t xml:space="preserve"> utilising a </t>
    </r>
    <r>
      <rPr>
        <i/>
        <sz val="10"/>
        <color theme="1"/>
        <rFont val="Arial"/>
        <family val="2"/>
      </rPr>
      <t>(indicate mass)</t>
    </r>
    <r>
      <rPr>
        <b/>
        <sz val="10"/>
        <color theme="1"/>
        <rFont val="Arial"/>
        <family val="2"/>
      </rPr>
      <t xml:space="preserve"> tonne pounder  </t>
    </r>
  </si>
  <si>
    <r>
      <t>Water acceptance testing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(permeability tests as specified)</t>
    </r>
  </si>
  <si>
    <r>
      <t xml:space="preserve">DCP testing </t>
    </r>
    <r>
      <rPr>
        <i/>
        <sz val="10"/>
        <color theme="1"/>
        <rFont val="Arial"/>
        <family val="2"/>
      </rPr>
      <t>(depth indicated)</t>
    </r>
  </si>
  <si>
    <r>
      <t xml:space="preserve">CPT testing </t>
    </r>
    <r>
      <rPr>
        <i/>
        <sz val="10"/>
        <color theme="1"/>
        <rFont val="Arial"/>
        <family val="2"/>
      </rPr>
      <t>(depth indicated)</t>
    </r>
  </si>
  <si>
    <r>
      <t xml:space="preserve">DPSH testing </t>
    </r>
    <r>
      <rPr>
        <b/>
        <sz val="10"/>
        <color theme="1"/>
        <rFont val="Arial"/>
        <family val="2"/>
      </rPr>
      <t>(depth indicated)</t>
    </r>
  </si>
  <si>
    <r>
      <t xml:space="preserve">DPSH testing </t>
    </r>
    <r>
      <rPr>
        <i/>
        <sz val="10"/>
        <color theme="1"/>
        <rFont val="Arial"/>
        <family val="2"/>
      </rPr>
      <t>(depth indicated)</t>
    </r>
  </si>
  <si>
    <r>
      <t>Supply and install pneumatic piezometers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(lengths indicated)</t>
    </r>
  </si>
  <si>
    <r>
      <t>Supply and install inclinometer monitoring systems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(lengths indicated)</t>
    </r>
  </si>
  <si>
    <r>
      <t xml:space="preserve">Supply and install pressure measuring loadcells </t>
    </r>
    <r>
      <rPr>
        <i/>
        <sz val="10"/>
        <color theme="1"/>
        <rFont val="Arial"/>
        <family val="2"/>
      </rPr>
      <t>(type and make specified)</t>
    </r>
  </si>
  <si>
    <r>
      <t xml:space="preserve">Sheet pile driving </t>
    </r>
    <r>
      <rPr>
        <i/>
        <sz val="10"/>
        <color theme="1"/>
        <rFont val="Arial"/>
        <family val="2"/>
      </rPr>
      <t>(individual sheet pile type or sheet panel extent specified)</t>
    </r>
  </si>
  <si>
    <r>
      <t>Sheet pile and diaphragm wall supports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(as specified)</t>
    </r>
  </si>
  <si>
    <r>
      <t xml:space="preserve">Concrete placed by tremie under slurry in diaphragm walls </t>
    </r>
    <r>
      <rPr>
        <i/>
        <sz val="10"/>
        <color theme="1"/>
        <rFont val="Arial"/>
        <family val="2"/>
      </rPr>
      <t>(class of concrete indicated)</t>
    </r>
  </si>
  <si>
    <r>
      <t xml:space="preserve">Fine/coarse aggregate </t>
    </r>
    <r>
      <rPr>
        <i/>
        <sz val="10"/>
        <color theme="1"/>
        <rFont val="Arial"/>
        <family val="2"/>
      </rPr>
      <t>(specify)</t>
    </r>
  </si>
  <si>
    <r>
      <t xml:space="preserve">Fibre </t>
    </r>
    <r>
      <rPr>
        <i/>
        <sz val="10"/>
        <color theme="1"/>
        <rFont val="Arial"/>
        <family val="2"/>
      </rPr>
      <t>(type indicated)</t>
    </r>
  </si>
  <si>
    <r>
      <t xml:space="preserve">Shotcrete </t>
    </r>
    <r>
      <rPr>
        <b/>
        <sz val="10"/>
        <color theme="1"/>
        <rFont val="Arial"/>
        <family val="2"/>
      </rPr>
      <t>(of specified thickness or volume)</t>
    </r>
    <r>
      <rPr>
        <b/>
        <sz val="10"/>
        <rFont val="Arial"/>
        <family val="2"/>
      </rPr>
      <t>:</t>
    </r>
  </si>
  <si>
    <r>
      <t xml:space="preserve">Flash/base coat (unreinforced) </t>
    </r>
    <r>
      <rPr>
        <i/>
        <sz val="10"/>
        <color theme="1"/>
        <rFont val="Arial"/>
        <family val="2"/>
      </rPr>
      <t>(specify thickness)</t>
    </r>
  </si>
  <si>
    <r>
      <t xml:space="preserve">Intermediate coat/s </t>
    </r>
    <r>
      <rPr>
        <i/>
        <sz val="10"/>
        <color theme="1"/>
        <rFont val="Arial"/>
        <family val="2"/>
      </rPr>
      <t>(specify thickness and number of layers)</t>
    </r>
  </si>
  <si>
    <r>
      <t xml:space="preserve">Final coat </t>
    </r>
    <r>
      <rPr>
        <i/>
        <sz val="10"/>
        <color theme="1"/>
        <rFont val="Arial"/>
        <family val="2"/>
      </rPr>
      <t>(specify thickness, pigmentation and finish)</t>
    </r>
  </si>
  <si>
    <r>
      <t xml:space="preserve">50mm diameter U-PVC weephole piping </t>
    </r>
    <r>
      <rPr>
        <i/>
        <sz val="10"/>
        <color theme="1"/>
        <rFont val="Arial"/>
        <family val="2"/>
      </rPr>
      <t>(specify length and class)</t>
    </r>
  </si>
  <si>
    <r>
      <t xml:space="preserve">Geopipe collectors </t>
    </r>
    <r>
      <rPr>
        <i/>
        <sz val="10"/>
        <color theme="1"/>
        <rFont val="Arial"/>
        <family val="2"/>
      </rPr>
      <t>(specify type, diameter and class)</t>
    </r>
  </si>
  <si>
    <r>
      <t xml:space="preserve">Other piping </t>
    </r>
    <r>
      <rPr>
        <i/>
        <sz val="10"/>
        <color theme="1"/>
        <rFont val="Arial"/>
        <family val="2"/>
      </rPr>
      <t>(specify type, diameter and class)</t>
    </r>
  </si>
  <si>
    <r>
      <t xml:space="preserve">Metallic reinforcing strips </t>
    </r>
    <r>
      <rPr>
        <i/>
        <sz val="10"/>
        <color theme="1"/>
        <rFont val="Arial"/>
        <family val="2"/>
      </rPr>
      <t>(section dimension indicated)</t>
    </r>
  </si>
  <si>
    <r>
      <t xml:space="preserve">Metallic reinforcing mesh </t>
    </r>
    <r>
      <rPr>
        <i/>
        <sz val="10"/>
        <color theme="1"/>
        <rFont val="Arial"/>
        <family val="2"/>
      </rPr>
      <t>(section dimension indicated)</t>
    </r>
  </si>
  <si>
    <t>Polymer/Geosynthetic reinforcing sheet as specified</t>
  </si>
  <si>
    <r>
      <t xml:space="preserve">Polymer/Geosynthetic reinforcing strips </t>
    </r>
    <r>
      <rPr>
        <i/>
        <sz val="10"/>
        <color theme="1"/>
        <rFont val="Arial"/>
        <family val="2"/>
      </rPr>
      <t>(section dimension indicated)</t>
    </r>
  </si>
  <si>
    <r>
      <t xml:space="preserve">Backfill </t>
    </r>
    <r>
      <rPr>
        <i/>
        <sz val="10"/>
        <color theme="1"/>
        <rFont val="Arial"/>
        <family val="2"/>
      </rPr>
      <t>(material type and compaction requirements indicated)</t>
    </r>
  </si>
  <si>
    <r>
      <t xml:space="preserve">Facings </t>
    </r>
    <r>
      <rPr>
        <i/>
        <sz val="10"/>
        <color theme="1"/>
        <rFont val="Arial"/>
        <family val="2"/>
      </rPr>
      <t>(type, size and thickness indicated)</t>
    </r>
  </si>
  <si>
    <r>
      <t xml:space="preserve">Drainage </t>
    </r>
    <r>
      <rPr>
        <i/>
        <sz val="10"/>
        <color theme="1"/>
        <rFont val="Arial"/>
        <family val="2"/>
      </rPr>
      <t>(type and size indicated)</t>
    </r>
  </si>
  <si>
    <t>Excavating soft material within 1,5m below the surface level using labour enhancement construction methods</t>
  </si>
  <si>
    <t>Excavating intermediate material within 1,5m below the surface level using labour enhancement construction methods</t>
  </si>
  <si>
    <r>
      <t xml:space="preserve">Polymer coated gabion boxes </t>
    </r>
    <r>
      <rPr>
        <i/>
        <sz val="10"/>
        <color theme="1"/>
        <rFont val="Arial"/>
        <family val="2"/>
      </rPr>
      <t>(dimensions of box)</t>
    </r>
  </si>
  <si>
    <r>
      <t xml:space="preserve">Polymer coated gabion mattresses </t>
    </r>
    <r>
      <rPr>
        <i/>
        <sz val="10"/>
        <color theme="1"/>
        <rFont val="Arial"/>
        <family val="2"/>
      </rPr>
      <t>(dimensions of mattress)</t>
    </r>
  </si>
  <si>
    <r>
      <t xml:space="preserve">Geotextile </t>
    </r>
    <r>
      <rPr>
        <i/>
        <sz val="10"/>
        <color theme="1"/>
        <rFont val="Arial"/>
        <family val="2"/>
      </rPr>
      <t>(type indicated)</t>
    </r>
  </si>
  <si>
    <t>MECHANICALLY STABILISED EARTH AND GABIONS</t>
  </si>
  <si>
    <r>
      <t xml:space="preserve">Establishment on site for: </t>
    </r>
    <r>
      <rPr>
        <i/>
        <sz val="10"/>
        <color theme="1"/>
        <rFont val="Arial"/>
        <family val="2"/>
      </rPr>
      <t>(indicate type of operation: Pipe Jacking, Horizontal directional drilling, Pipe Ramming, or Micro-tunnelling)</t>
    </r>
  </si>
  <si>
    <r>
      <t xml:space="preserve">Moving to and setting up equipment at each position for </t>
    </r>
    <r>
      <rPr>
        <i/>
        <sz val="10"/>
        <color theme="1"/>
        <rFont val="Arial"/>
        <family val="2"/>
      </rPr>
      <t>(indicate type of operation)</t>
    </r>
  </si>
  <si>
    <r>
      <t xml:space="preserve">Installing holes </t>
    </r>
    <r>
      <rPr>
        <i/>
        <sz val="10"/>
        <color theme="1"/>
        <rFont val="Arial"/>
        <family val="2"/>
      </rPr>
      <t>(diameter, lining type indicated)</t>
    </r>
    <r>
      <rPr>
        <b/>
        <sz val="10"/>
        <color theme="1"/>
        <rFont val="Arial"/>
        <family val="2"/>
      </rPr>
      <t xml:space="preserve"> to required length for </t>
    </r>
    <r>
      <rPr>
        <i/>
        <sz val="10"/>
        <color theme="1"/>
        <rFont val="Arial"/>
        <family val="2"/>
      </rPr>
      <t>(indicate type of operation)</t>
    </r>
  </si>
  <si>
    <r>
      <t xml:space="preserve">Penetrating unidentified obstructions/services </t>
    </r>
    <r>
      <rPr>
        <i/>
        <sz val="10"/>
        <color theme="1"/>
        <rFont val="Arial"/>
        <family val="2"/>
      </rPr>
      <t>(indicate type of operation, i.e. Pipe Jacking, Horizontal directional drilling, Pipe Ramming or  Micro-tunnelling)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for penetration of</t>
    </r>
    <r>
      <rPr>
        <sz val="10"/>
        <color theme="1"/>
        <rFont val="Arial"/>
        <family val="2"/>
      </rPr>
      <t>:</t>
    </r>
  </si>
  <si>
    <r>
      <t xml:space="preserve">Vertical drains </t>
    </r>
    <r>
      <rPr>
        <i/>
        <sz val="10"/>
        <color theme="1"/>
        <rFont val="Arial"/>
        <family val="2"/>
      </rPr>
      <t>(all types)</t>
    </r>
  </si>
  <si>
    <r>
      <t xml:space="preserve">Provision of access to drain positions </t>
    </r>
    <r>
      <rPr>
        <i/>
        <sz val="10"/>
        <color theme="1"/>
        <rFont val="Arial"/>
        <family val="2"/>
      </rPr>
      <t>(type indicated)</t>
    </r>
  </si>
  <si>
    <r>
      <t xml:space="preserve">Moving to, and setting up the equipment for drilling the holes at each well/horizontal/ sand drain position </t>
    </r>
    <r>
      <rPr>
        <i/>
        <sz val="10"/>
        <color theme="1"/>
        <rFont val="Arial"/>
        <family val="2"/>
      </rPr>
      <t>(type indicated)</t>
    </r>
  </si>
  <si>
    <r>
      <t xml:space="preserve">Moving to, and setting up the equipment   for installing vertical drains at each drain position </t>
    </r>
    <r>
      <rPr>
        <i/>
        <sz val="10"/>
        <color theme="1"/>
        <rFont val="Arial"/>
        <family val="2"/>
      </rPr>
      <t>(size and type of drain indicated)</t>
    </r>
  </si>
  <si>
    <r>
      <t xml:space="preserve">Drill holes for wells </t>
    </r>
    <r>
      <rPr>
        <i/>
        <sz val="10"/>
        <color theme="1"/>
        <rFont val="Arial"/>
        <family val="2"/>
      </rPr>
      <t>(diameter   indicated)</t>
    </r>
    <r>
      <rPr>
        <b/>
        <sz val="10"/>
        <color theme="1"/>
        <rFont val="Arial"/>
        <family val="2"/>
      </rPr>
      <t xml:space="preserve"> to the required depth</t>
    </r>
  </si>
  <si>
    <r>
      <t xml:space="preserve">Drill holes for horizontal drains 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(inclination and diameter indicated)</t>
    </r>
    <r>
      <rPr>
        <b/>
        <sz val="10"/>
        <color theme="1"/>
        <rFont val="Arial"/>
        <family val="2"/>
      </rPr>
      <t xml:space="preserve"> to the required depth</t>
    </r>
  </si>
  <si>
    <r>
      <t xml:space="preserve">Drill holes for vertical sand drains </t>
    </r>
    <r>
      <rPr>
        <i/>
        <sz val="10"/>
        <color theme="1"/>
        <rFont val="Arial"/>
        <family val="2"/>
      </rPr>
      <t>(diameter indicated)</t>
    </r>
    <r>
      <rPr>
        <b/>
        <sz val="10"/>
        <color theme="1"/>
        <rFont val="Arial"/>
        <family val="2"/>
      </rPr>
      <t xml:space="preserve"> to the required depth</t>
    </r>
  </si>
  <si>
    <r>
      <t xml:space="preserve">Pre-drilling of holes for vertical drains </t>
    </r>
    <r>
      <rPr>
        <i/>
        <sz val="10"/>
        <color theme="1"/>
        <rFont val="Arial"/>
        <family val="2"/>
      </rPr>
      <t>(diameter indicated)</t>
    </r>
    <r>
      <rPr>
        <b/>
        <sz val="10"/>
        <color theme="1"/>
        <rFont val="Arial"/>
        <family val="2"/>
      </rPr>
      <t xml:space="preserve"> to the required depth</t>
    </r>
  </si>
  <si>
    <r>
      <t xml:space="preserve">Installation of slotted drainage pipes for wells </t>
    </r>
    <r>
      <rPr>
        <i/>
        <sz val="10"/>
        <color theme="1"/>
        <rFont val="Arial"/>
        <family val="2"/>
      </rPr>
      <t>(size indicated)</t>
    </r>
  </si>
  <si>
    <t>Provision and installation of submersible borehole pumps in designated wells</t>
  </si>
  <si>
    <r>
      <t>Installation of slotted drainage pipes for horizontal drains</t>
    </r>
    <r>
      <rPr>
        <sz val="10"/>
        <color theme="1"/>
        <rFont val="Arial"/>
        <family val="2"/>
      </rPr>
      <t xml:space="preserve"> (size indicated)</t>
    </r>
  </si>
  <si>
    <r>
      <t xml:space="preserve">Installation of vertical drains </t>
    </r>
    <r>
      <rPr>
        <i/>
        <sz val="10"/>
        <color theme="1"/>
        <rFont val="Arial"/>
        <family val="2"/>
      </rPr>
      <t>(type/ size indicated)</t>
    </r>
    <r>
      <rPr>
        <sz val="10"/>
        <color theme="1"/>
        <rFont val="Arial"/>
        <family val="2"/>
      </rPr>
      <t xml:space="preserve"> </t>
    </r>
  </si>
  <si>
    <r>
      <t xml:space="preserve">Filter sand for wells </t>
    </r>
    <r>
      <rPr>
        <i/>
        <sz val="10"/>
        <color theme="1"/>
        <rFont val="Arial"/>
        <family val="2"/>
      </rPr>
      <t>(type/ size indicated)</t>
    </r>
  </si>
  <si>
    <r>
      <t xml:space="preserve">River sand for vertical drains </t>
    </r>
    <r>
      <rPr>
        <i/>
        <sz val="10"/>
        <color theme="1"/>
        <rFont val="Arial"/>
        <family val="2"/>
      </rPr>
      <t>(source indicated)</t>
    </r>
  </si>
  <si>
    <r>
      <t xml:space="preserve">Barring down of rock surfaces within vertical height intervals </t>
    </r>
    <r>
      <rPr>
        <i/>
        <sz val="10"/>
        <color theme="1"/>
        <rFont val="Arial"/>
        <family val="2"/>
      </rPr>
      <t>(intervals stated)</t>
    </r>
  </si>
  <si>
    <r>
      <t xml:space="preserve">Supply and install wire mesh rockfall netting within vertical height intervals </t>
    </r>
    <r>
      <rPr>
        <i/>
        <sz val="10"/>
        <color theme="1"/>
        <rFont val="Arial"/>
        <family val="2"/>
      </rPr>
      <t>(intervals stated) (galvanic requirements, roll width, wire thickness, tensile strength, weave, aperture, PVC coating and/or colouring indicated)</t>
    </r>
  </si>
  <si>
    <r>
      <t xml:space="preserve">Cleaning of rock surfaces by high pressure air and water jetting equipment within the vertical height intervals </t>
    </r>
    <r>
      <rPr>
        <i/>
        <sz val="10"/>
        <color theme="1"/>
        <rFont val="Arial"/>
        <family val="2"/>
      </rPr>
      <t>(categories stated)</t>
    </r>
    <r>
      <rPr>
        <sz val="10"/>
        <color theme="1"/>
        <rFont val="Arial"/>
        <family val="2"/>
      </rPr>
      <t xml:space="preserve">  </t>
    </r>
  </si>
  <si>
    <r>
      <t xml:space="preserve">Supply and Installation/erection of catch fencing </t>
    </r>
    <r>
      <rPr>
        <i/>
        <sz val="10"/>
        <color theme="1"/>
        <rFont val="Arial"/>
        <family val="2"/>
      </rPr>
      <t>(galvanic requirements, type, height, length and energy rating in kJ and location of fences indicated)</t>
    </r>
  </si>
  <si>
    <r>
      <t xml:space="preserve">Supply and installation/erection of additional anchor lengths for catch fences </t>
    </r>
    <r>
      <rPr>
        <i/>
        <sz val="10"/>
        <color theme="1"/>
        <rFont val="Arial"/>
        <family val="2"/>
      </rPr>
      <t>(differentiate between threadbar and wire rope anchor for different diameters)</t>
    </r>
  </si>
  <si>
    <r>
      <t>Gap filling under the catch fences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(energy class stated)</t>
    </r>
  </si>
  <si>
    <r>
      <t xml:space="preserve">Supply and installation/erection of shallow landslide fencing </t>
    </r>
    <r>
      <rPr>
        <i/>
        <sz val="10"/>
        <color theme="1"/>
        <rFont val="Arial"/>
        <family val="2"/>
      </rPr>
      <t>(galvanic requirements, type, height, length and rating and fence length class interval)</t>
    </r>
  </si>
  <si>
    <r>
      <t>Supply and install additional anchor lengths for shallow landslide fences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(differentiate between threadbar and wire rope anchor for different diameters)</t>
    </r>
  </si>
  <si>
    <r>
      <t xml:space="preserve">Gap filling under the shallow landslide fences </t>
    </r>
    <r>
      <rPr>
        <i/>
        <sz val="10"/>
        <color theme="1"/>
        <rFont val="Arial"/>
        <family val="2"/>
      </rPr>
      <t>(fence rating indicated)</t>
    </r>
  </si>
  <si>
    <r>
      <t xml:space="preserve">Supply and installation/erection of debris flow fencing </t>
    </r>
    <r>
      <rPr>
        <i/>
        <sz val="10"/>
        <color theme="1"/>
        <rFont val="Arial"/>
        <family val="2"/>
      </rPr>
      <t>(galvanic requirements, type, rating and location for each numbered fence indicated)</t>
    </r>
  </si>
  <si>
    <r>
      <t xml:space="preserve">Supply and install additional anchor lengths for debris flow fences </t>
    </r>
    <r>
      <rPr>
        <i/>
        <sz val="10"/>
        <color theme="1"/>
        <rFont val="Arial"/>
        <family val="2"/>
      </rPr>
      <t>(differentiate between threadbar and wire rope anchor for different diameters)</t>
    </r>
  </si>
  <si>
    <t>Line Drilling - base rate for holes @ 300mm c/c</t>
  </si>
  <si>
    <t>Pre-splitting - base rate for holes @ 750mm c/c</t>
  </si>
  <si>
    <t>Smooth blasting - base rate for holes @ 1500mm c/c</t>
  </si>
  <si>
    <r>
      <t xml:space="preserve">Installing and commissioning all requisite plant and equipment to undertake dewatering by well system offered </t>
    </r>
    <r>
      <rPr>
        <i/>
        <sz val="10"/>
        <color theme="1"/>
        <rFont val="Arial"/>
        <family val="2"/>
      </rPr>
      <t>(type of well system to be nominated by tenderer)</t>
    </r>
  </si>
  <si>
    <r>
      <t xml:space="preserve">Operate and maintain well system 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(type of well system to be nominated by tenderer)</t>
    </r>
  </si>
  <si>
    <r>
      <t xml:space="preserve">Supply, install and remove discharge pipeline 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to the required depth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(diameter and class indicated)</t>
    </r>
  </si>
  <si>
    <r>
      <t>Install ground observation wells to the required depth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(diameter and class indicated)</t>
    </r>
  </si>
  <si>
    <r>
      <t xml:space="preserve">Provision of designs and drawings of temporary works by an ECSA-registered Professional Engineer or Technologist or Geotechnical Engineer </t>
    </r>
    <r>
      <rPr>
        <i/>
        <sz val="10"/>
        <color theme="1"/>
        <rFont val="Arial"/>
        <family val="2"/>
      </rPr>
      <t>(description of works to which applicable)</t>
    </r>
  </si>
  <si>
    <t>Overbreak in excavation in hard material</t>
  </si>
  <si>
    <t>Overbreak in excavation in hard material for labour enhanced construction</t>
  </si>
  <si>
    <r>
      <t>Excavation by labour enhanced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methods:</t>
    </r>
  </si>
  <si>
    <r>
      <t xml:space="preserve">Mass concrete </t>
    </r>
    <r>
      <rPr>
        <i/>
        <sz val="10"/>
        <color theme="1"/>
        <rFont val="Arial"/>
        <family val="2"/>
      </rPr>
      <t>(class indicated)</t>
    </r>
  </si>
  <si>
    <r>
      <t xml:space="preserve">Concrete blinding </t>
    </r>
    <r>
      <rPr>
        <i/>
        <sz val="10"/>
        <color theme="1"/>
        <rFont val="Arial"/>
        <family val="2"/>
      </rPr>
      <t>(thickness and class of concrete indicated)</t>
    </r>
  </si>
  <si>
    <r>
      <t xml:space="preserve">Plum concrete </t>
    </r>
    <r>
      <rPr>
        <i/>
        <sz val="10"/>
        <color theme="1"/>
        <rFont val="Arial"/>
        <family val="2"/>
      </rPr>
      <t>(class indicated)</t>
    </r>
  </si>
  <si>
    <t>Moving to and setting up equipment at each hole to be drilled for grouting</t>
  </si>
  <si>
    <r>
      <t xml:space="preserve">Establishment on site for drilling of holes and grouting of rock fissures </t>
    </r>
    <r>
      <rPr>
        <i/>
        <sz val="10"/>
        <color theme="1"/>
        <rFont val="Arial"/>
        <family val="2"/>
      </rPr>
      <t>(type of drilling indicated)</t>
    </r>
  </si>
  <si>
    <r>
      <t xml:space="preserve">Drilling of holes for grouting </t>
    </r>
    <r>
      <rPr>
        <i/>
        <sz val="10"/>
        <color theme="1"/>
        <rFont val="Arial"/>
        <family val="2"/>
      </rPr>
      <t>(diameter and type of drilling indicated)</t>
    </r>
  </si>
  <si>
    <r>
      <t xml:space="preserve">Grouting of rock fissures </t>
    </r>
    <r>
      <rPr>
        <i/>
        <sz val="10"/>
        <color theme="1"/>
        <rFont val="Arial"/>
        <family val="2"/>
      </rPr>
      <t>(type of grout and for which purpose it is required indicated)</t>
    </r>
  </si>
  <si>
    <r>
      <t xml:space="preserve">Drilling and preparation of holes </t>
    </r>
    <r>
      <rPr>
        <i/>
        <sz val="10"/>
        <color theme="1"/>
        <rFont val="Arial"/>
        <family val="2"/>
      </rPr>
      <t>(diameter and length indicated)</t>
    </r>
  </si>
  <si>
    <r>
      <t xml:space="preserve">Supply and installation of dowel bars
</t>
    </r>
    <r>
      <rPr>
        <i/>
        <sz val="10"/>
        <color theme="1"/>
        <rFont val="Arial"/>
        <family val="2"/>
      </rPr>
      <t>(type, diameter, length, corrosion protection, together with type of grout, indicated)</t>
    </r>
  </si>
  <si>
    <r>
      <t xml:space="preserve">Foundation lining </t>
    </r>
    <r>
      <rPr>
        <i/>
        <sz val="10"/>
        <color theme="1"/>
        <rFont val="Arial"/>
        <family val="2"/>
      </rPr>
      <t>(type of material and thickness indicated)</t>
    </r>
  </si>
  <si>
    <r>
      <t xml:space="preserve">Foundation lining </t>
    </r>
    <r>
      <rPr>
        <i/>
        <sz val="10"/>
        <color theme="1"/>
        <rFont val="Arial"/>
        <family val="2"/>
      </rPr>
      <t>(type of material and thickness indicated)</t>
    </r>
    <r>
      <rPr>
        <b/>
        <sz val="10"/>
        <color theme="1"/>
        <rFont val="Arial"/>
        <family val="2"/>
      </rPr>
      <t xml:space="preserve"> using labour enhanced methods</t>
    </r>
  </si>
  <si>
    <r>
      <t xml:space="preserve">Excavation or fill at </t>
    </r>
    <r>
      <rPr>
        <i/>
        <sz val="10"/>
        <color theme="1"/>
        <rFont val="Arial"/>
        <family val="2"/>
      </rPr>
      <t>(indicate location)</t>
    </r>
  </si>
  <si>
    <r>
      <t xml:space="preserve">Formwork for caissons </t>
    </r>
    <r>
      <rPr>
        <i/>
        <sz val="10"/>
        <color theme="1"/>
        <rFont val="Arial"/>
        <family val="2"/>
      </rPr>
      <t>(class of finish indicated)</t>
    </r>
  </si>
  <si>
    <r>
      <t xml:space="preserve">Cast in situ concrete in caissons and concrete seals </t>
    </r>
    <r>
      <rPr>
        <i/>
        <sz val="10"/>
        <color theme="1"/>
        <rFont val="Arial"/>
        <family val="2"/>
      </rPr>
      <t>(class of concrete indicated)</t>
    </r>
  </si>
  <si>
    <r>
      <t xml:space="preserve">Cutting edge for </t>
    </r>
    <r>
      <rPr>
        <i/>
        <sz val="10"/>
        <color theme="1"/>
        <rFont val="Arial"/>
        <family val="2"/>
      </rPr>
      <t>(diameter/ size indicated)</t>
    </r>
    <r>
      <rPr>
        <b/>
        <sz val="10"/>
        <color theme="1"/>
        <rFont val="Arial"/>
        <family val="2"/>
      </rPr>
      <t xml:space="preserve"> caissons</t>
    </r>
  </si>
  <si>
    <r>
      <t xml:space="preserve">Sinking </t>
    </r>
    <r>
      <rPr>
        <i/>
        <sz val="10"/>
        <color theme="1"/>
        <rFont val="Arial"/>
        <family val="2"/>
      </rPr>
      <t>(diameter/size indicated)</t>
    </r>
    <r>
      <rPr>
        <b/>
        <sz val="10"/>
        <color theme="1"/>
        <rFont val="Arial"/>
        <family val="2"/>
      </rPr>
      <t xml:space="preserve"> caissons through material situated within the following successive depth ranges:</t>
    </r>
  </si>
  <si>
    <r>
      <t xml:space="preserve">Stripping </t>
    </r>
    <r>
      <rPr>
        <i/>
        <sz val="10"/>
        <color theme="1"/>
        <rFont val="Arial"/>
        <family val="2"/>
      </rPr>
      <t>(size of caisson indicated)</t>
    </r>
    <r>
      <rPr>
        <b/>
        <sz val="10"/>
        <color theme="1"/>
        <rFont val="Arial"/>
        <family val="2"/>
      </rPr>
      <t xml:space="preserve"> caisson heads</t>
    </r>
  </si>
  <si>
    <r>
      <t>Formwork to provide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(class of finish indicated as F1, F2, F3 or board)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surface finish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to </t>
    </r>
    <r>
      <rPr>
        <i/>
        <sz val="10"/>
        <color theme="1"/>
        <rFont val="Arial"/>
        <family val="2"/>
      </rPr>
      <t>(description of member to which applicable)</t>
    </r>
  </si>
  <si>
    <r>
      <t>Vertical formwork to provide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(class of finish indicated as F1, F2, F3 or board)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surface finish to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(description of member to which applicable)</t>
    </r>
  </si>
  <si>
    <r>
      <t>Horizontal formwork to provide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(class of finish Indicated as F1, F2, F3 or board)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surface finish to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(description of member to which applicable)</t>
    </r>
  </si>
  <si>
    <r>
      <t>Inclined formwork to provide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(class of finish indicated as F1, F2, F3 or board)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surface finish to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(description of member to which applicable)</t>
    </r>
  </si>
  <si>
    <r>
      <t xml:space="preserve">To form voids of </t>
    </r>
    <r>
      <rPr>
        <i/>
        <sz val="10"/>
        <color theme="1"/>
        <rFont val="Arial"/>
        <family val="2"/>
      </rPr>
      <t>(diameter/ size of void indicated)</t>
    </r>
    <r>
      <rPr>
        <sz val="10"/>
        <color theme="1"/>
        <rFont val="Arial"/>
        <family val="2"/>
      </rPr>
      <t xml:space="preserve"> in </t>
    </r>
    <r>
      <rPr>
        <i/>
        <sz val="10"/>
        <color theme="1"/>
        <rFont val="Arial"/>
        <family val="2"/>
      </rPr>
      <t>(description of member to which applicable)</t>
    </r>
  </si>
  <si>
    <r>
      <t xml:space="preserve">Of </t>
    </r>
    <r>
      <rPr>
        <i/>
        <sz val="10"/>
        <color theme="1"/>
        <rFont val="Arial"/>
        <family val="2"/>
      </rPr>
      <t>(description of material and member to which applicable)</t>
    </r>
  </si>
  <si>
    <r>
      <t>Formwork to form open joints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(description of member to which applicable, and location)</t>
    </r>
  </si>
  <si>
    <r>
      <t xml:space="preserve">Transporting to and setting up the sliding formwork assembly at </t>
    </r>
    <r>
      <rPr>
        <i/>
        <sz val="10"/>
        <color theme="1"/>
        <rFont val="Arial"/>
        <family val="2"/>
      </rPr>
      <t>(description of each structure)</t>
    </r>
  </si>
  <si>
    <r>
      <t xml:space="preserve">Forming the concrete by sliding formwork for </t>
    </r>
    <r>
      <rPr>
        <i/>
        <sz val="10"/>
        <color theme="1"/>
        <rFont val="Arial"/>
        <family val="2"/>
      </rPr>
      <t>(description of each structure and class of surface finish to exposed surfaces indicated)</t>
    </r>
  </si>
  <si>
    <r>
      <t xml:space="preserve">Provision of designs and drawings of falsework and formwork by an ECSA registered Professional Engineer or Technologist </t>
    </r>
    <r>
      <rPr>
        <i/>
        <sz val="10"/>
        <color theme="1"/>
        <rFont val="Arial"/>
        <family val="2"/>
      </rPr>
      <t>(description of member to which applicable)</t>
    </r>
  </si>
  <si>
    <r>
      <t xml:space="preserve">… </t>
    </r>
    <r>
      <rPr>
        <i/>
        <sz val="10"/>
        <color theme="1"/>
        <rFont val="Arial"/>
        <family val="2"/>
      </rPr>
      <t>(Description of portion of structure to which applicable)</t>
    </r>
    <r>
      <rPr>
        <sz val="10"/>
        <color theme="1"/>
        <rFont val="Arial"/>
        <family val="2"/>
      </rPr>
      <t>:</t>
    </r>
  </si>
  <si>
    <r>
      <t xml:space="preserve">Stainless steel bars </t>
    </r>
    <r>
      <rPr>
        <i/>
        <sz val="10"/>
        <color theme="1"/>
        <rFont val="Arial"/>
        <family val="2"/>
      </rPr>
      <t>(type indicated)</t>
    </r>
  </si>
  <si>
    <r>
      <t xml:space="preserve">Other Materials </t>
    </r>
    <r>
      <rPr>
        <i/>
        <sz val="10"/>
        <color theme="1"/>
        <rFont val="Arial"/>
        <family val="2"/>
      </rPr>
      <t>(specify material)</t>
    </r>
  </si>
  <si>
    <r>
      <t>Mechanical couplers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(type of coupler and diameter of bar indicated)</t>
    </r>
  </si>
  <si>
    <r>
      <t>Spacer ladders for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(description of part of structure to which applicable)</t>
    </r>
  </si>
  <si>
    <r>
      <t xml:space="preserve">Cast in situ concrete </t>
    </r>
    <r>
      <rPr>
        <i/>
        <sz val="10"/>
        <color theme="1"/>
        <rFont val="Arial"/>
        <family val="2"/>
      </rPr>
      <t>(Class of concrete and use or position in structure stated)</t>
    </r>
    <r>
      <rPr>
        <b/>
        <sz val="10"/>
        <color theme="1"/>
        <rFont val="Arial"/>
        <family val="2"/>
      </rPr>
      <t xml:space="preserve">: </t>
    </r>
  </si>
  <si>
    <r>
      <t xml:space="preserve">Labour enhanced cast in situ concrete </t>
    </r>
    <r>
      <rPr>
        <i/>
        <sz val="10"/>
        <color theme="1"/>
        <rFont val="Arial"/>
        <family val="2"/>
      </rPr>
      <t>(class of concrete and use or position in structure stated)</t>
    </r>
  </si>
  <si>
    <t>Commercially- sourced concrete</t>
  </si>
  <si>
    <r>
      <t xml:space="preserve">… </t>
    </r>
    <r>
      <rPr>
        <i/>
        <sz val="10"/>
        <rFont val="Arial"/>
        <family val="2"/>
      </rPr>
      <t>(Class of concrete and use or position in structure stated)</t>
    </r>
  </si>
  <si>
    <r>
      <t xml:space="preserve">Indicate structural element and surface to be cured </t>
    </r>
    <r>
      <rPr>
        <i/>
        <sz val="10"/>
        <color theme="1"/>
        <rFont val="Arial"/>
        <family val="2"/>
      </rPr>
      <t>(Tenderer to specify method of curing)</t>
    </r>
  </si>
  <si>
    <r>
      <t xml:space="preserve">Etc. for other parts of structure </t>
    </r>
    <r>
      <rPr>
        <i/>
        <sz val="10"/>
        <color theme="1"/>
        <rFont val="Arial"/>
        <family val="2"/>
      </rPr>
      <t>(Tenderer to specify method of curing)</t>
    </r>
  </si>
  <si>
    <t>Indicate class of no-fines concrete and describe unit with reference to drawing</t>
  </si>
  <si>
    <r>
      <t xml:space="preserve">Cast in situ </t>
    </r>
    <r>
      <rPr>
        <i/>
        <sz val="10"/>
        <color theme="1"/>
        <rFont val="Arial"/>
        <family val="2"/>
      </rPr>
      <t>(class and portion of structure or use stated)</t>
    </r>
  </si>
  <si>
    <r>
      <t xml:space="preserve">Manufacturing precast concrete members </t>
    </r>
    <r>
      <rPr>
        <i/>
        <sz val="10"/>
        <color theme="1"/>
        <rFont val="Arial"/>
        <family val="2"/>
      </rPr>
      <t>(description of member with reference to drawing)</t>
    </r>
  </si>
  <si>
    <r>
      <t xml:space="preserve">Labour enhanced manufacture of precast concrete members </t>
    </r>
    <r>
      <rPr>
        <i/>
        <sz val="10"/>
        <color theme="1"/>
        <rFont val="Arial"/>
        <family val="2"/>
      </rPr>
      <t>(description of member with reference to drawing)</t>
    </r>
  </si>
  <si>
    <r>
      <t xml:space="preserve">Transporting and erecting precast concrete members </t>
    </r>
    <r>
      <rPr>
        <i/>
        <sz val="10"/>
        <color theme="1"/>
        <rFont val="Arial"/>
        <family val="2"/>
      </rPr>
      <t>(description of member and approximate mass to be given)</t>
    </r>
  </si>
  <si>
    <r>
      <t xml:space="preserve">Labour enhanced transporting and erecting precast concrete members </t>
    </r>
    <r>
      <rPr>
        <i/>
        <sz val="10"/>
        <color theme="1"/>
        <rFont val="Arial"/>
        <family val="2"/>
      </rPr>
      <t>(description of member and approximate mass to be given)</t>
    </r>
  </si>
  <si>
    <r>
      <t xml:space="preserve">… </t>
    </r>
    <r>
      <rPr>
        <i/>
        <sz val="10"/>
        <color theme="1"/>
        <rFont val="Arial"/>
        <family val="2"/>
      </rPr>
      <t>(Member Indicated)</t>
    </r>
  </si>
  <si>
    <t>Provision of engineering drawings of proprietary bearings and certification after installation by an ECSA Registered Professional Engineer or Technologist</t>
  </si>
  <si>
    <r>
      <t xml:space="preserve">Bearings </t>
    </r>
    <r>
      <rPr>
        <i/>
        <sz val="10"/>
        <color theme="1"/>
        <rFont val="Arial"/>
        <family val="2"/>
      </rPr>
      <t>(description of each type and class)</t>
    </r>
  </si>
  <si>
    <r>
      <t xml:space="preserve">… </t>
    </r>
    <r>
      <rPr>
        <i/>
        <sz val="10"/>
        <color theme="1"/>
        <rFont val="Arial"/>
        <family val="2"/>
      </rPr>
      <t>(description of hinge measured per metre)</t>
    </r>
  </si>
  <si>
    <r>
      <t xml:space="preserve">… </t>
    </r>
    <r>
      <rPr>
        <i/>
        <sz val="10"/>
        <color theme="1"/>
        <rFont val="Arial"/>
        <family val="2"/>
      </rPr>
      <t>(description of hinge measured by number)</t>
    </r>
  </si>
  <si>
    <r>
      <t xml:space="preserve">Bearing strips </t>
    </r>
    <r>
      <rPr>
        <i/>
        <sz val="10"/>
        <color theme="1"/>
        <rFont val="Arial"/>
        <family val="2"/>
      </rPr>
      <t>(description of the material and number of Layers)</t>
    </r>
  </si>
  <si>
    <r>
      <t>Dowels or guides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(description of each type)</t>
    </r>
  </si>
  <si>
    <r>
      <t>Installing the proprietary bearings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(description of each type, and state class)</t>
    </r>
  </si>
  <si>
    <r>
      <t xml:space="preserve">… </t>
    </r>
    <r>
      <rPr>
        <i/>
        <sz val="10"/>
        <color theme="1"/>
        <rFont val="Arial"/>
        <family val="2"/>
      </rPr>
      <t>(description of joint measured per metre)</t>
    </r>
  </si>
  <si>
    <r>
      <t xml:space="preserve">… </t>
    </r>
    <r>
      <rPr>
        <i/>
        <sz val="10"/>
        <color theme="1"/>
        <rFont val="Arial"/>
        <family val="2"/>
      </rPr>
      <t>(description of joint measured by number)</t>
    </r>
  </si>
  <si>
    <r>
      <t xml:space="preserve">… </t>
    </r>
    <r>
      <rPr>
        <i/>
        <sz val="10"/>
        <color theme="1"/>
        <rFont val="Arial"/>
        <family val="2"/>
      </rPr>
      <t>(description of joint and thickness of joint filler for joints measured per square metre)</t>
    </r>
  </si>
  <si>
    <r>
      <t xml:space="preserve">… </t>
    </r>
    <r>
      <rPr>
        <i/>
        <sz val="10"/>
        <color theme="1"/>
        <rFont val="Arial"/>
        <family val="2"/>
      </rPr>
      <t>(description of joint and thickness of joint filler for joints measured per metre)</t>
    </r>
  </si>
  <si>
    <r>
      <t xml:space="preserve">… </t>
    </r>
    <r>
      <rPr>
        <i/>
        <sz val="10"/>
        <color theme="1"/>
        <rFont val="Arial"/>
        <family val="2"/>
      </rPr>
      <t>(description of joint for joints measured per square metre)</t>
    </r>
  </si>
  <si>
    <r>
      <t xml:space="preserve">… </t>
    </r>
    <r>
      <rPr>
        <i/>
        <sz val="10"/>
        <color theme="1"/>
        <rFont val="Arial"/>
        <family val="2"/>
      </rPr>
      <t>(description of joint for joints measured per linear metre)</t>
    </r>
  </si>
  <si>
    <r>
      <t xml:space="preserve">Sealant </t>
    </r>
    <r>
      <rPr>
        <i/>
        <sz val="10"/>
        <color theme="1"/>
        <rFont val="Arial"/>
        <family val="2"/>
      </rPr>
      <t>(description of joint, sealant and size)</t>
    </r>
  </si>
  <si>
    <r>
      <t xml:space="preserve">Waterstop </t>
    </r>
    <r>
      <rPr>
        <i/>
        <sz val="10"/>
        <color theme="1"/>
        <rFont val="Arial"/>
        <family val="2"/>
      </rPr>
      <t>(description of joint, waterstop and size)</t>
    </r>
  </si>
  <si>
    <r>
      <t xml:space="preserve">… </t>
    </r>
    <r>
      <rPr>
        <i/>
        <sz val="10"/>
        <rFont val="Arial"/>
        <family val="2"/>
      </rPr>
      <t>(Type of joint and movement range specified)</t>
    </r>
  </si>
  <si>
    <r>
      <t xml:space="preserve">… </t>
    </r>
    <r>
      <rPr>
        <i/>
        <sz val="10"/>
        <color theme="1"/>
        <rFont val="Arial"/>
        <family val="2"/>
      </rPr>
      <t>(other dimensions as specified)</t>
    </r>
  </si>
  <si>
    <t>Provision of engineering drawings of proprietary joints and certification after installation by an ECSA registered Professional Engineer or Technologist</t>
  </si>
  <si>
    <r>
      <t xml:space="preserve">Barriers and Parapets </t>
    </r>
    <r>
      <rPr>
        <i/>
        <sz val="10"/>
        <color theme="1"/>
        <rFont val="Arial"/>
        <family val="2"/>
      </rPr>
      <t>(type of joint indicated)</t>
    </r>
  </si>
  <si>
    <r>
      <t xml:space="preserve">Sidewalks </t>
    </r>
    <r>
      <rPr>
        <i/>
        <sz val="10"/>
        <color theme="1"/>
        <rFont val="Arial"/>
        <family val="2"/>
      </rPr>
      <t>(type of joint indicated)</t>
    </r>
  </si>
  <si>
    <r>
      <t>Concrete barriers and parapets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(refer to drawings)</t>
    </r>
  </si>
  <si>
    <r>
      <t xml:space="preserve">End blocks </t>
    </r>
    <r>
      <rPr>
        <i/>
        <sz val="10"/>
        <color theme="1"/>
        <rFont val="Arial"/>
        <family val="2"/>
      </rPr>
      <t>(length indicated)</t>
    </r>
  </si>
  <si>
    <r>
      <t xml:space="preserve">Concrete transition blocks </t>
    </r>
    <r>
      <rPr>
        <i/>
        <sz val="10"/>
        <color theme="1"/>
        <rFont val="Arial"/>
        <family val="2"/>
      </rPr>
      <t>(length indicated)</t>
    </r>
  </si>
  <si>
    <r>
      <t xml:space="preserve">Steel railings </t>
    </r>
    <r>
      <rPr>
        <i/>
        <sz val="10"/>
        <color theme="1"/>
        <rFont val="Arial"/>
        <family val="2"/>
      </rPr>
      <t>(type described)</t>
    </r>
  </si>
  <si>
    <r>
      <t xml:space="preserve">Type and size </t>
    </r>
    <r>
      <rPr>
        <i/>
        <sz val="10"/>
        <color theme="1"/>
        <rFont val="Arial"/>
        <family val="2"/>
      </rPr>
      <t>(diameter)</t>
    </r>
  </si>
  <si>
    <r>
      <t xml:space="preserve">Numbers for structures: </t>
    </r>
    <r>
      <rPr>
        <i/>
        <sz val="10"/>
        <color theme="1"/>
        <rFont val="Arial"/>
        <family val="2"/>
      </rPr>
      <t>(refer to drawings)</t>
    </r>
  </si>
  <si>
    <r>
      <t>Cast in situ no-fines concrete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(class of concrete indicated)</t>
    </r>
  </si>
  <si>
    <r>
      <t xml:space="preserve">Precast no-fines concrete units </t>
    </r>
    <r>
      <rPr>
        <i/>
        <sz val="10"/>
        <color theme="1"/>
        <rFont val="Arial"/>
        <family val="2"/>
      </rPr>
      <t>(class of concrete and description of unit)</t>
    </r>
  </si>
  <si>
    <r>
      <t xml:space="preserve">… </t>
    </r>
    <r>
      <rPr>
        <i/>
        <sz val="10"/>
        <color theme="1"/>
        <rFont val="Arial"/>
        <family val="2"/>
      </rPr>
      <t>(Type and size indicated)</t>
    </r>
  </si>
  <si>
    <r>
      <t>Drainage gulley’s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(description of each type given)</t>
    </r>
  </si>
  <si>
    <r>
      <t>Synthetic-fibre filter fabric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(type indicated and description)</t>
    </r>
  </si>
  <si>
    <r>
      <t>Concrete channels adjoining structural works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(size indicated)</t>
    </r>
  </si>
  <si>
    <r>
      <t xml:space="preserve">Crushed stone in drainage strips </t>
    </r>
    <r>
      <rPr>
        <i/>
        <sz val="10"/>
        <color theme="1"/>
        <rFont val="Arial"/>
        <family val="2"/>
      </rPr>
      <t>(stone size indicated)</t>
    </r>
  </si>
  <si>
    <r>
      <t>Drainage strips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(type, size and grade indicated)</t>
    </r>
  </si>
  <si>
    <r>
      <t xml:space="preserve">Size </t>
    </r>
    <r>
      <rPr>
        <i/>
        <sz val="10"/>
        <color theme="1"/>
        <rFont val="Arial"/>
        <family val="2"/>
      </rPr>
      <t>(diameter)</t>
    </r>
    <r>
      <rPr>
        <sz val="10"/>
        <color theme="1"/>
        <rFont val="Arial"/>
        <family val="2"/>
      </rPr>
      <t xml:space="preserve"> and type of pipe wrapped in synthetic – filter fabric as specified </t>
    </r>
    <r>
      <rPr>
        <i/>
        <sz val="10"/>
        <color theme="1"/>
        <rFont val="Arial"/>
        <family val="2"/>
      </rPr>
      <t>(describe type, grade etc.)</t>
    </r>
  </si>
  <si>
    <r>
      <t xml:space="preserve">… </t>
    </r>
    <r>
      <rPr>
        <i/>
        <sz val="10"/>
        <color theme="1"/>
        <rFont val="Arial"/>
        <family val="2"/>
      </rPr>
      <t>(Structure/article described)</t>
    </r>
  </si>
  <si>
    <r>
      <t xml:space="preserve">… </t>
    </r>
    <r>
      <rPr>
        <i/>
        <sz val="10"/>
        <color theme="1"/>
        <rFont val="Arial"/>
        <family val="2"/>
      </rPr>
      <t>(Description of each assembly, and grade/type of steel, diameter and length indicated)</t>
    </r>
  </si>
  <si>
    <r>
      <t>Corrosion protection</t>
    </r>
    <r>
      <rPr>
        <sz val="10"/>
        <color theme="1"/>
        <rFont val="Arial"/>
        <family val="2"/>
      </rPr>
      <t> </t>
    </r>
    <r>
      <rPr>
        <b/>
        <sz val="10"/>
        <color theme="1"/>
        <rFont val="Arial"/>
        <family val="2"/>
      </rPr>
      <t>:</t>
    </r>
  </si>
  <si>
    <r>
      <t xml:space="preserve">… </t>
    </r>
    <r>
      <rPr>
        <i/>
        <sz val="10"/>
        <color theme="1"/>
        <rFont val="Arial"/>
        <family val="2"/>
      </rPr>
      <t>(Type of metal and thickness or type symbol of coating indicated)</t>
    </r>
  </si>
  <si>
    <r>
      <t xml:space="preserve">… </t>
    </r>
    <r>
      <rPr>
        <i/>
        <sz val="10"/>
        <color theme="1"/>
        <rFont val="Arial"/>
        <family val="2"/>
      </rPr>
      <t>(Thickness or type symbol of zinc coat indicated)</t>
    </r>
  </si>
  <si>
    <t>Extra-over item C13.10.1, using non-toxic materials:</t>
  </si>
  <si>
    <r>
      <t xml:space="preserve">… </t>
    </r>
    <r>
      <rPr>
        <i/>
        <sz val="10"/>
        <color theme="1"/>
        <rFont val="Arial"/>
        <family val="2"/>
      </rPr>
      <t>(Describe structure/article)</t>
    </r>
  </si>
  <si>
    <r>
      <t>Supply, fabrication and erection of steelwork</t>
    </r>
    <r>
      <rPr>
        <sz val="10"/>
        <color theme="1"/>
        <rFont val="Arial"/>
        <family val="2"/>
      </rPr>
      <t> </t>
    </r>
    <r>
      <rPr>
        <b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(location, member, grade and type identified)</t>
    </r>
  </si>
  <si>
    <r>
      <t xml:space="preserve">Miscellaneous metalwork </t>
    </r>
    <r>
      <rPr>
        <i/>
        <sz val="10"/>
        <color theme="1"/>
        <rFont val="Arial"/>
        <family val="2"/>
      </rPr>
      <t>(location and member to be specified)</t>
    </r>
  </si>
  <si>
    <r>
      <t xml:space="preserve">… </t>
    </r>
    <r>
      <rPr>
        <i/>
        <sz val="10"/>
        <color theme="1"/>
        <rFont val="Arial"/>
        <family val="2"/>
      </rPr>
      <t>(system and location to be specified)</t>
    </r>
  </si>
  <si>
    <r>
      <t xml:space="preserve">Installation </t>
    </r>
    <r>
      <rPr>
        <i/>
        <sz val="10"/>
        <color theme="1"/>
        <rFont val="Arial"/>
        <family val="2"/>
      </rPr>
      <t>(Description of Structure)</t>
    </r>
  </si>
  <si>
    <r>
      <t xml:space="preserve">Provide cover </t>
    </r>
    <r>
      <rPr>
        <i/>
        <sz val="10"/>
        <color theme="1"/>
        <rFont val="Arial"/>
        <family val="2"/>
      </rPr>
      <t>(Description of Structure)</t>
    </r>
  </si>
  <si>
    <r>
      <t xml:space="preserve">Re-use </t>
    </r>
    <r>
      <rPr>
        <i/>
        <sz val="10"/>
        <color theme="1"/>
        <rFont val="Arial"/>
        <family val="2"/>
      </rPr>
      <t>(Description of Structure)</t>
    </r>
    <r>
      <rPr>
        <sz val="10"/>
        <color theme="1"/>
        <rFont val="Arial"/>
        <family val="2"/>
      </rPr>
      <t> </t>
    </r>
  </si>
  <si>
    <r>
      <t xml:space="preserve">Provide launching girder </t>
    </r>
    <r>
      <rPr>
        <i/>
        <sz val="10"/>
        <color theme="1"/>
        <rFont val="Arial"/>
        <family val="2"/>
      </rPr>
      <t>(Description of Structure)</t>
    </r>
  </si>
  <si>
    <r>
      <t xml:space="preserve">Supply formwork assembly </t>
    </r>
    <r>
      <rPr>
        <i/>
        <sz val="10"/>
        <color theme="1"/>
        <rFont val="Arial"/>
        <family val="2"/>
      </rPr>
      <t>(Description of Structure)</t>
    </r>
  </si>
  <si>
    <r>
      <t xml:space="preserve">Supply launching equipment </t>
    </r>
    <r>
      <rPr>
        <i/>
        <sz val="10"/>
        <color theme="1"/>
        <rFont val="Arial"/>
        <family val="2"/>
      </rPr>
      <t>(Description of Structure)</t>
    </r>
  </si>
  <si>
    <r>
      <t xml:space="preserve">Supply platforms </t>
    </r>
    <r>
      <rPr>
        <i/>
        <sz val="10"/>
        <color theme="1"/>
        <rFont val="Arial"/>
        <family val="2"/>
      </rPr>
      <t>(Description of Structure)</t>
    </r>
  </si>
  <si>
    <r>
      <t xml:space="preserve">Pier </t>
    </r>
    <r>
      <rPr>
        <i/>
        <sz val="10"/>
        <color theme="1"/>
        <rFont val="Arial"/>
        <family val="2"/>
      </rPr>
      <t>(description)</t>
    </r>
  </si>
  <si>
    <r>
      <t xml:space="preserve">Structure </t>
    </r>
    <r>
      <rPr>
        <i/>
        <sz val="10"/>
        <color theme="1"/>
        <rFont val="Arial"/>
        <family val="2"/>
      </rPr>
      <t>(description)</t>
    </r>
    <r>
      <rPr>
        <sz val="10"/>
        <color theme="1"/>
        <rFont val="Arial"/>
        <family val="2"/>
      </rPr>
      <t xml:space="preserve"> deck segments</t>
    </r>
  </si>
  <si>
    <r>
      <t xml:space="preserve">Temporary piers </t>
    </r>
    <r>
      <rPr>
        <i/>
        <sz val="10"/>
        <color theme="1"/>
        <rFont val="Arial"/>
        <family val="2"/>
      </rPr>
      <t>(description)</t>
    </r>
  </si>
  <si>
    <r>
      <t xml:space="preserve">… </t>
    </r>
    <r>
      <rPr>
        <i/>
        <sz val="10"/>
        <color theme="1"/>
        <rFont val="Arial"/>
        <family val="2"/>
      </rPr>
      <t>(Description of bridge or structures given)</t>
    </r>
  </si>
  <si>
    <r>
      <t xml:space="preserve">… </t>
    </r>
    <r>
      <rPr>
        <i/>
        <sz val="10"/>
        <color theme="1"/>
        <rFont val="Arial"/>
        <family val="2"/>
      </rPr>
      <t>(Element of work requiring access described)</t>
    </r>
  </si>
  <si>
    <t>… (Etc. for other elements of work)</t>
  </si>
  <si>
    <r>
      <t xml:space="preserve">… </t>
    </r>
    <r>
      <rPr>
        <i/>
        <sz val="10"/>
        <color theme="1"/>
        <rFont val="Arial"/>
        <family val="2"/>
      </rPr>
      <t>(Etc. for other bridges or structures)</t>
    </r>
  </si>
  <si>
    <r>
      <t xml:space="preserve">… </t>
    </r>
    <r>
      <rPr>
        <i/>
        <sz val="10"/>
        <color theme="1"/>
        <rFont val="Arial"/>
        <family val="2"/>
      </rPr>
      <t>(Etc. for other elements of work)</t>
    </r>
  </si>
  <si>
    <r>
      <t xml:space="preserve">Establishment of mobile access unit on site </t>
    </r>
    <r>
      <rPr>
        <i/>
        <sz val="10"/>
        <color theme="1"/>
        <rFont val="Arial"/>
        <family val="2"/>
      </rPr>
      <t>(description of type of unit)</t>
    </r>
  </si>
  <si>
    <r>
      <t xml:space="preserve">Operation of mobile access unit during repair work at each location </t>
    </r>
    <r>
      <rPr>
        <i/>
        <sz val="10"/>
        <color theme="1"/>
        <rFont val="Arial"/>
        <family val="2"/>
      </rPr>
      <t>(structure)</t>
    </r>
  </si>
  <si>
    <r>
      <t xml:space="preserve">Access at end of defects liability period </t>
    </r>
    <r>
      <rPr>
        <i/>
        <sz val="10"/>
        <color theme="1"/>
        <rFont val="Arial"/>
        <family val="2"/>
      </rPr>
      <t>(description of location)</t>
    </r>
  </si>
  <si>
    <r>
      <t xml:space="preserve">Attendance by </t>
    </r>
    <r>
      <rPr>
        <i/>
        <sz val="10"/>
        <color theme="1"/>
        <rFont val="Arial"/>
        <family val="2"/>
      </rPr>
      <t>(relevant authority)</t>
    </r>
  </si>
  <si>
    <r>
      <t xml:space="preserve">Prime cost sum to allow for attendance by relevant authority to obtain access near electrified railway lines or other relevant authorities as required </t>
    </r>
    <r>
      <rPr>
        <i/>
        <sz val="10"/>
        <color theme="1"/>
        <rFont val="Arial"/>
        <family val="2"/>
      </rPr>
      <t>(give description of bridge)</t>
    </r>
  </si>
  <si>
    <r>
      <t xml:space="preserve">Provision of designs and drawings of access structures and platforms by an ECSA Registered Professional Engineer or Technologist </t>
    </r>
    <r>
      <rPr>
        <i/>
        <sz val="10"/>
        <color theme="1"/>
        <rFont val="Arial"/>
        <family val="2"/>
      </rPr>
      <t>(description of member to which applicable)</t>
    </r>
  </si>
  <si>
    <r>
      <t xml:space="preserve">Provision of a safety gantry with warning system </t>
    </r>
    <r>
      <rPr>
        <i/>
        <sz val="10"/>
        <color theme="1"/>
        <rFont val="Arial"/>
        <family val="2"/>
      </rPr>
      <t>(description of type of gantry, size and location)</t>
    </r>
  </si>
  <si>
    <r>
      <t xml:space="preserve">using hammer tapping technique to </t>
    </r>
    <r>
      <rPr>
        <i/>
        <sz val="10"/>
        <color theme="1"/>
        <rFont val="Arial"/>
        <family val="2"/>
      </rPr>
      <t>(description)</t>
    </r>
  </si>
  <si>
    <r>
      <t xml:space="preserve">using chain drag technique to </t>
    </r>
    <r>
      <rPr>
        <i/>
        <sz val="10"/>
        <color theme="1"/>
        <rFont val="Arial"/>
        <family val="2"/>
      </rPr>
      <t>(description)</t>
    </r>
  </si>
  <si>
    <r>
      <t xml:space="preserve">using extracted core samples </t>
    </r>
    <r>
      <rPr>
        <i/>
        <sz val="10"/>
        <color theme="1"/>
        <rFont val="Arial"/>
        <family val="2"/>
      </rPr>
      <t>(description of location, core size and length)</t>
    </r>
  </si>
  <si>
    <r>
      <t xml:space="preserve">… </t>
    </r>
    <r>
      <rPr>
        <i/>
        <sz val="10"/>
        <color theme="1"/>
        <rFont val="Arial"/>
        <family val="2"/>
      </rPr>
      <t>(description of location on structure)</t>
    </r>
  </si>
  <si>
    <r>
      <t xml:space="preserve">using extracted core samples or fragment removed for </t>
    </r>
    <r>
      <rPr>
        <i/>
        <sz val="10"/>
        <color theme="1"/>
        <rFont val="Arial"/>
        <family val="2"/>
      </rPr>
      <t>(description of location on structure)</t>
    </r>
  </si>
  <si>
    <r>
      <t>Full member or element</t>
    </r>
    <r>
      <rPr>
        <b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(location and description)</t>
    </r>
  </si>
  <si>
    <r>
      <t xml:space="preserve">Partial member or element </t>
    </r>
    <r>
      <rPr>
        <i/>
        <sz val="10"/>
        <color theme="1"/>
        <rFont val="Arial"/>
        <family val="2"/>
      </rPr>
      <t>(location and description)</t>
    </r>
  </si>
  <si>
    <r>
      <t xml:space="preserve">Full member or element </t>
    </r>
    <r>
      <rPr>
        <i/>
        <sz val="10"/>
        <color theme="1"/>
        <rFont val="Arial"/>
        <family val="2"/>
      </rPr>
      <t>(location and description)</t>
    </r>
  </si>
  <si>
    <r>
      <t>Demolition of structural steel structures, members or elements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(location and description)</t>
    </r>
  </si>
  <si>
    <r>
      <t xml:space="preserve">Demolition of structural steel structures, members or elements by labour optimised construction </t>
    </r>
    <r>
      <rPr>
        <i/>
        <sz val="10"/>
        <color theme="1"/>
        <rFont val="Arial"/>
        <family val="2"/>
      </rPr>
      <t>(location and description)</t>
    </r>
  </si>
  <si>
    <r>
      <t>Removal of metal sections embedded in concrete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(description)</t>
    </r>
  </si>
  <si>
    <r>
      <t xml:space="preserve">Cementitious mortar or concrete </t>
    </r>
    <r>
      <rPr>
        <b/>
        <i/>
        <sz val="10"/>
        <rFont val="Arial"/>
        <family val="2"/>
      </rPr>
      <t>(Class)</t>
    </r>
    <r>
      <rPr>
        <b/>
        <sz val="10"/>
        <rFont val="Arial"/>
        <family val="2"/>
      </rPr>
      <t xml:space="preserve"> to </t>
    </r>
    <r>
      <rPr>
        <b/>
        <i/>
        <sz val="10"/>
        <rFont val="Arial"/>
        <family val="2"/>
      </rPr>
      <t>(description)</t>
    </r>
  </si>
  <si>
    <r>
      <t>Proprietary cementitious repair system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(Class and generic description)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in positions as indicated in accordance with Table A14.4.5-1</t>
    </r>
  </si>
  <si>
    <r>
      <t>Class R4</t>
    </r>
    <r>
      <rPr>
        <sz val="10"/>
        <color theme="1"/>
        <rFont val="Arial"/>
        <family val="2"/>
      </rPr>
      <t xml:space="preserve"> – </t>
    </r>
    <r>
      <rPr>
        <i/>
        <sz val="10"/>
        <color theme="1"/>
        <rFont val="Arial"/>
        <family val="2"/>
      </rPr>
      <t>(Generic description)</t>
    </r>
  </si>
  <si>
    <r>
      <t xml:space="preserve">… </t>
    </r>
    <r>
      <rPr>
        <i/>
        <sz val="10"/>
        <color theme="1"/>
        <rFont val="Arial"/>
        <family val="2"/>
      </rPr>
      <t>(Position indicated)</t>
    </r>
  </si>
  <si>
    <r>
      <t xml:space="preserve">… </t>
    </r>
    <r>
      <rPr>
        <i/>
        <sz val="10"/>
        <color theme="1"/>
        <rFont val="Arial"/>
        <family val="2"/>
      </rPr>
      <t>(Etc. for other positions)</t>
    </r>
  </si>
  <si>
    <r>
      <t>Class R3</t>
    </r>
    <r>
      <rPr>
        <sz val="10"/>
        <color theme="1"/>
        <rFont val="Arial"/>
        <family val="2"/>
      </rPr>
      <t xml:space="preserve"> – </t>
    </r>
    <r>
      <rPr>
        <i/>
        <sz val="10"/>
        <color theme="1"/>
        <rFont val="Arial"/>
        <family val="2"/>
      </rPr>
      <t>(Generic description)</t>
    </r>
  </si>
  <si>
    <r>
      <t xml:space="preserve">Class R2 </t>
    </r>
    <r>
      <rPr>
        <sz val="10"/>
        <color theme="1"/>
        <rFont val="Arial"/>
        <family val="2"/>
      </rPr>
      <t xml:space="preserve">– </t>
    </r>
    <r>
      <rPr>
        <i/>
        <sz val="10"/>
        <color theme="1"/>
        <rFont val="Arial"/>
        <family val="2"/>
      </rPr>
      <t>(Generic description)</t>
    </r>
  </si>
  <si>
    <r>
      <t>Class R1</t>
    </r>
    <r>
      <rPr>
        <sz val="10"/>
        <color theme="1"/>
        <rFont val="Arial"/>
        <family val="2"/>
      </rPr>
      <t xml:space="preserve"> – </t>
    </r>
    <r>
      <rPr>
        <i/>
        <sz val="10"/>
        <color theme="1"/>
        <rFont val="Arial"/>
        <family val="2"/>
      </rPr>
      <t>(Generic description)</t>
    </r>
  </si>
  <si>
    <r>
      <t xml:space="preserve">By coating the surface with </t>
    </r>
    <r>
      <rPr>
        <i/>
        <sz val="10"/>
        <color theme="1"/>
        <rFont val="Arial"/>
        <family val="2"/>
      </rPr>
      <t>(type indicated)</t>
    </r>
    <r>
      <rPr>
        <sz val="10"/>
        <color theme="1"/>
        <rFont val="Arial"/>
        <family val="2"/>
      </rPr>
      <t xml:space="preserve"> to </t>
    </r>
    <r>
      <rPr>
        <i/>
        <sz val="10"/>
        <color theme="1"/>
        <rFont val="Arial"/>
        <family val="2"/>
      </rPr>
      <t>(description)</t>
    </r>
  </si>
  <si>
    <r>
      <t xml:space="preserve">Curing by </t>
    </r>
    <r>
      <rPr>
        <i/>
        <sz val="10"/>
        <color theme="1"/>
        <rFont val="Arial"/>
        <family val="2"/>
      </rPr>
      <t>(method indicated)</t>
    </r>
    <r>
      <rPr>
        <sz val="10"/>
        <color theme="1"/>
        <rFont val="Arial"/>
        <family val="2"/>
      </rPr>
      <t xml:space="preserve"> to </t>
    </r>
    <r>
      <rPr>
        <i/>
        <sz val="10"/>
        <color theme="1"/>
        <rFont val="Arial"/>
        <family val="2"/>
      </rPr>
      <t>(description)</t>
    </r>
  </si>
  <si>
    <r>
      <t xml:space="preserve">Reinforcing </t>
    </r>
    <r>
      <rPr>
        <i/>
        <sz val="10"/>
        <color theme="1"/>
        <rFont val="Arial"/>
        <family val="2"/>
      </rPr>
      <t>(type, bar diameter)</t>
    </r>
    <r>
      <rPr>
        <sz val="10"/>
        <color theme="1"/>
        <rFont val="Arial"/>
        <family val="2"/>
      </rPr>
      <t xml:space="preserve"> into formed holes </t>
    </r>
    <r>
      <rPr>
        <i/>
        <sz val="10"/>
        <color theme="1"/>
        <rFont val="Arial"/>
        <family val="2"/>
      </rPr>
      <t>(hole diameter and depth stated)</t>
    </r>
    <r>
      <rPr>
        <sz val="10"/>
        <color theme="1"/>
        <rFont val="Arial"/>
        <family val="2"/>
      </rPr>
      <t xml:space="preserve"> in </t>
    </r>
    <r>
      <rPr>
        <i/>
        <sz val="10"/>
        <color theme="1"/>
        <rFont val="Arial"/>
        <family val="2"/>
      </rPr>
      <t>(description of member)</t>
    </r>
  </si>
  <si>
    <r>
      <t xml:space="preserve">Reinforcing </t>
    </r>
    <r>
      <rPr>
        <i/>
        <sz val="10"/>
        <color theme="1"/>
        <rFont val="Arial"/>
        <family val="2"/>
      </rPr>
      <t>(type, bar diameter)</t>
    </r>
    <r>
      <rPr>
        <sz val="10"/>
        <color theme="1"/>
        <rFont val="Arial"/>
        <family val="2"/>
      </rPr>
      <t xml:space="preserve"> into pockets </t>
    </r>
    <r>
      <rPr>
        <i/>
        <sz val="10"/>
        <color theme="1"/>
        <rFont val="Arial"/>
        <family val="2"/>
      </rPr>
      <t>(pocket size and depth stated)</t>
    </r>
    <r>
      <rPr>
        <sz val="10"/>
        <color theme="1"/>
        <rFont val="Arial"/>
        <family val="2"/>
      </rPr>
      <t xml:space="preserve"> in </t>
    </r>
    <r>
      <rPr>
        <i/>
        <sz val="10"/>
        <color theme="1"/>
        <rFont val="Arial"/>
        <family val="2"/>
      </rPr>
      <t>(description of member)</t>
    </r>
  </si>
  <si>
    <r>
      <t xml:space="preserve">Preparation of contact surfaces for grouting </t>
    </r>
    <r>
      <rPr>
        <i/>
        <sz val="10"/>
        <color theme="1"/>
        <rFont val="Arial"/>
        <family val="2"/>
      </rPr>
      <t>(type, position and size indicated)</t>
    </r>
  </si>
  <si>
    <r>
      <t xml:space="preserve">Bedding </t>
    </r>
    <r>
      <rPr>
        <i/>
        <sz val="10"/>
        <color theme="1"/>
        <rFont val="Arial"/>
        <family val="2"/>
      </rPr>
      <t>(type, thickness and size indicated)</t>
    </r>
    <r>
      <rPr>
        <sz val="10"/>
        <color theme="1"/>
        <rFont val="Arial"/>
        <family val="2"/>
      </rPr>
      <t xml:space="preserve"> to </t>
    </r>
    <r>
      <rPr>
        <i/>
        <sz val="10"/>
        <color theme="1"/>
        <rFont val="Arial"/>
        <family val="2"/>
      </rPr>
      <t>(description)</t>
    </r>
  </si>
  <si>
    <r>
      <t xml:space="preserve">Gap filling </t>
    </r>
    <r>
      <rPr>
        <i/>
        <sz val="10"/>
        <color theme="1"/>
        <rFont val="Arial"/>
        <family val="2"/>
      </rPr>
      <t>(type, thickness and size indicated)</t>
    </r>
    <r>
      <rPr>
        <sz val="10"/>
        <color theme="1"/>
        <rFont val="Arial"/>
        <family val="2"/>
      </rPr>
      <t xml:space="preserve"> to </t>
    </r>
    <r>
      <rPr>
        <i/>
        <sz val="10"/>
        <color theme="1"/>
        <rFont val="Arial"/>
        <family val="2"/>
      </rPr>
      <t>(description)</t>
    </r>
  </si>
  <si>
    <r>
      <t xml:space="preserve">Surface preparation and surface sealing for crack injection to </t>
    </r>
    <r>
      <rPr>
        <i/>
        <sz val="10"/>
        <color theme="1"/>
        <rFont val="Arial"/>
        <family val="2"/>
      </rPr>
      <t>(location on structure)</t>
    </r>
  </si>
  <si>
    <r>
      <t xml:space="preserve">Crack injection adhesive to </t>
    </r>
    <r>
      <rPr>
        <i/>
        <sz val="10"/>
        <color theme="1"/>
        <rFont val="Arial"/>
        <family val="2"/>
      </rPr>
      <t>(location on structure)</t>
    </r>
  </si>
  <si>
    <r>
      <t xml:space="preserve">Repair system to </t>
    </r>
    <r>
      <rPr>
        <i/>
        <sz val="10"/>
        <color theme="1"/>
        <rFont val="Arial"/>
        <family val="2"/>
      </rPr>
      <t>(location on structure)</t>
    </r>
  </si>
  <si>
    <r>
      <t xml:space="preserve">… </t>
    </r>
    <r>
      <rPr>
        <i/>
        <sz val="10"/>
        <rFont val="Arial"/>
        <family val="2"/>
      </rPr>
      <t>(Indicate strength, thickness, finish of sprayed concrete to portion of structure or use)</t>
    </r>
  </si>
  <si>
    <r>
      <t xml:space="preserve">Cleaning and preparation of concrete surface </t>
    </r>
    <r>
      <rPr>
        <i/>
        <sz val="10"/>
        <color theme="1"/>
        <rFont val="Arial"/>
        <family val="2"/>
      </rPr>
      <t>(method and surface finish indicated)</t>
    </r>
  </si>
  <si>
    <r>
      <t xml:space="preserve">Application of protective coatings and treatments </t>
    </r>
    <r>
      <rPr>
        <i/>
        <sz val="10"/>
        <color theme="1"/>
        <rFont val="Arial"/>
        <family val="2"/>
      </rPr>
      <t>(type and application rate indicated)</t>
    </r>
  </si>
  <si>
    <r>
      <t xml:space="preserve">Moving to and setting up the equipment at each work site </t>
    </r>
    <r>
      <rPr>
        <i/>
        <sz val="10"/>
        <color theme="1"/>
        <rFont val="Arial"/>
        <family val="2"/>
      </rPr>
      <t>(description of location)</t>
    </r>
  </si>
  <si>
    <r>
      <t xml:space="preserve">Concrete surfaces for plate bonding </t>
    </r>
    <r>
      <rPr>
        <i/>
        <sz val="10"/>
        <color theme="1"/>
        <rFont val="Arial"/>
        <family val="2"/>
      </rPr>
      <t>(position, size and material indicated)</t>
    </r>
  </si>
  <si>
    <r>
      <t xml:space="preserve">Slots in concrete for steel or carbon fibre bonding </t>
    </r>
    <r>
      <rPr>
        <i/>
        <sz val="10"/>
        <color theme="1"/>
        <rFont val="Arial"/>
        <family val="2"/>
      </rPr>
      <t>(position, size and material indicated)</t>
    </r>
  </si>
  <si>
    <r>
      <t xml:space="preserve">Adhesive </t>
    </r>
    <r>
      <rPr>
        <i/>
        <sz val="10"/>
        <color theme="1"/>
        <rFont val="Arial"/>
        <family val="2"/>
      </rPr>
      <t>(description or type to location)</t>
    </r>
  </si>
  <si>
    <r>
      <t xml:space="preserve">Saturant </t>
    </r>
    <r>
      <rPr>
        <i/>
        <sz val="10"/>
        <color theme="1"/>
        <rFont val="Arial"/>
        <family val="2"/>
      </rPr>
      <t>(description or type to location)</t>
    </r>
  </si>
  <si>
    <r>
      <t xml:space="preserve">Plates </t>
    </r>
    <r>
      <rPr>
        <i/>
        <sz val="10"/>
        <color theme="1"/>
        <rFont val="Arial"/>
        <family val="2"/>
      </rPr>
      <t>(description of material, unit, size and mass)</t>
    </r>
  </si>
  <si>
    <r>
      <t xml:space="preserve">Bars </t>
    </r>
    <r>
      <rPr>
        <i/>
        <sz val="10"/>
        <color theme="1"/>
        <rFont val="Arial"/>
        <family val="2"/>
      </rPr>
      <t>(material, type and size indicated)</t>
    </r>
  </si>
  <si>
    <r>
      <t xml:space="preserve">Sections </t>
    </r>
    <r>
      <rPr>
        <i/>
        <sz val="10"/>
        <color theme="1"/>
        <rFont val="Arial"/>
        <family val="2"/>
      </rPr>
      <t>(material, type and size indicated)</t>
    </r>
  </si>
  <si>
    <r>
      <t xml:space="preserve">Elements </t>
    </r>
    <r>
      <rPr>
        <i/>
        <sz val="10"/>
        <color theme="1"/>
        <rFont val="Arial"/>
        <family val="2"/>
      </rPr>
      <t>(material, description)</t>
    </r>
  </si>
  <si>
    <r>
      <t xml:space="preserve">Fibre fabric material </t>
    </r>
    <r>
      <rPr>
        <i/>
        <sz val="10"/>
        <color theme="1"/>
        <rFont val="Arial"/>
        <family val="2"/>
      </rPr>
      <t>(material and type indicated)</t>
    </r>
  </si>
  <si>
    <r>
      <t xml:space="preserve">Fixing studs and bolts </t>
    </r>
    <r>
      <rPr>
        <i/>
        <sz val="10"/>
        <color theme="1"/>
        <rFont val="Arial"/>
        <family val="2"/>
      </rPr>
      <t>(type and size indicated)</t>
    </r>
  </si>
  <si>
    <r>
      <t xml:space="preserve">Protective paint coatings </t>
    </r>
    <r>
      <rPr>
        <i/>
        <sz val="10"/>
        <color theme="1"/>
        <rFont val="Arial"/>
        <family val="2"/>
      </rPr>
      <t>(type and film thickness indicated)</t>
    </r>
  </si>
  <si>
    <r>
      <t xml:space="preserve">Removal of debris from expansion gaps </t>
    </r>
    <r>
      <rPr>
        <i/>
        <sz val="10"/>
        <color theme="1"/>
        <rFont val="Arial"/>
        <family val="2"/>
      </rPr>
      <t>(description)</t>
    </r>
  </si>
  <si>
    <r>
      <t xml:space="preserve">Clear bridge drainage system </t>
    </r>
    <r>
      <rPr>
        <i/>
        <sz val="10"/>
        <color theme="1"/>
        <rFont val="Arial"/>
        <family val="2"/>
      </rPr>
      <t>(description of elements)</t>
    </r>
  </si>
  <si>
    <r>
      <t xml:space="preserve">Service and repair of bridge joints </t>
    </r>
    <r>
      <rPr>
        <i/>
        <sz val="10"/>
        <color theme="1"/>
        <rFont val="Arial"/>
        <family val="2"/>
      </rPr>
      <t>(description)</t>
    </r>
  </si>
  <si>
    <t>Cover plates (non-metallic) in barriers, parapets and sidewalks as specified on the drawings in:</t>
  </si>
  <si>
    <r>
      <t xml:space="preserve">Barriers and parapets </t>
    </r>
    <r>
      <rPr>
        <i/>
        <sz val="10"/>
        <color theme="1"/>
        <rFont val="Arial"/>
        <family val="2"/>
      </rPr>
      <t>(type of joint indicated)</t>
    </r>
  </si>
  <si>
    <r>
      <t xml:space="preserve">Repair of handrails </t>
    </r>
    <r>
      <rPr>
        <i/>
        <sz val="10"/>
        <color theme="1"/>
        <rFont val="Arial"/>
        <family val="2"/>
      </rPr>
      <t>(description of work)</t>
    </r>
  </si>
  <si>
    <r>
      <t xml:space="preserve">Removal and reinstatement of brickwork on bridges </t>
    </r>
    <r>
      <rPr>
        <i/>
        <sz val="10"/>
        <color theme="1"/>
        <rFont val="Arial"/>
        <family val="2"/>
      </rPr>
      <t>(description and wall thickness)</t>
    </r>
  </si>
  <si>
    <r>
      <t xml:space="preserve">Drilling of drainage holes into void formers from deck soffit </t>
    </r>
    <r>
      <rPr>
        <i/>
        <sz val="10"/>
        <color theme="1"/>
        <rFont val="Arial"/>
        <family val="2"/>
      </rPr>
      <t>(size of hole indicated)</t>
    </r>
  </si>
  <si>
    <r>
      <t xml:space="preserve">Refurbishment of bearings </t>
    </r>
    <r>
      <rPr>
        <i/>
        <sz val="10"/>
        <color theme="1"/>
        <rFont val="Arial"/>
        <family val="2"/>
      </rPr>
      <t>(type and size described)</t>
    </r>
  </si>
  <si>
    <r>
      <t xml:space="preserve">Replace PVC junctions in deck </t>
    </r>
    <r>
      <rPr>
        <i/>
        <sz val="10"/>
        <color theme="1"/>
        <rFont val="Arial"/>
        <family val="2"/>
      </rPr>
      <t>(type and size described)</t>
    </r>
  </si>
  <si>
    <r>
      <t xml:space="preserve">Reseal PVC junctions in deck drainage network </t>
    </r>
    <r>
      <rPr>
        <i/>
        <sz val="10"/>
        <color theme="1"/>
        <rFont val="Arial"/>
        <family val="2"/>
      </rPr>
      <t>(type and size described)</t>
    </r>
  </si>
  <si>
    <r>
      <t xml:space="preserve">Inlet grating in kerb </t>
    </r>
    <r>
      <rPr>
        <i/>
        <sz val="10"/>
        <color theme="1"/>
        <rFont val="Arial"/>
        <family val="2"/>
      </rPr>
      <t>(size)</t>
    </r>
  </si>
  <si>
    <r>
      <t>Other types of gratings</t>
    </r>
    <r>
      <rPr>
        <i/>
        <sz val="10"/>
        <color theme="1"/>
        <rFont val="Arial"/>
        <family val="2"/>
      </rPr>
      <t xml:space="preserve"> (indicate details)</t>
    </r>
  </si>
  <si>
    <r>
      <t xml:space="preserve">Seal deck drainage outlets at deck level </t>
    </r>
    <r>
      <rPr>
        <i/>
        <sz val="10"/>
        <color theme="1"/>
        <rFont val="Arial"/>
        <family val="2"/>
      </rPr>
      <t>(size)</t>
    </r>
  </si>
  <si>
    <r>
      <t xml:space="preserve">… </t>
    </r>
    <r>
      <rPr>
        <i/>
        <sz val="10"/>
        <color theme="1"/>
        <rFont val="Arial"/>
        <family val="2"/>
      </rPr>
      <t>(Description of element)</t>
    </r>
  </si>
  <si>
    <r>
      <t xml:space="preserve">Light fittings </t>
    </r>
    <r>
      <rPr>
        <i/>
        <sz val="10"/>
        <color theme="1"/>
        <rFont val="Arial"/>
        <family val="2"/>
      </rPr>
      <t>(description of element)</t>
    </r>
  </si>
  <si>
    <r>
      <t xml:space="preserve">Design, construct and erect temporary supports for the jacking of … </t>
    </r>
    <r>
      <rPr>
        <i/>
        <sz val="10"/>
        <color theme="1"/>
        <rFont val="Arial"/>
        <family val="2"/>
      </rPr>
      <t>(bridge deck)</t>
    </r>
  </si>
  <si>
    <r>
      <t xml:space="preserve">Design, supply and install equipment for the jacking of ... </t>
    </r>
    <r>
      <rPr>
        <i/>
        <sz val="10"/>
        <color theme="1"/>
        <rFont val="Arial"/>
        <family val="2"/>
      </rPr>
      <t>(bridge deck)</t>
    </r>
  </si>
  <si>
    <r>
      <t xml:space="preserve">Vertical jacking of the bridge deck </t>
    </r>
    <r>
      <rPr>
        <i/>
        <sz val="10"/>
        <color theme="1"/>
        <rFont val="Arial"/>
        <family val="2"/>
      </rPr>
      <t>(site details)</t>
    </r>
  </si>
  <si>
    <r>
      <t xml:space="preserve">Refurbishment of </t>
    </r>
    <r>
      <rPr>
        <i/>
        <sz val="10"/>
        <color theme="1"/>
        <rFont val="Arial"/>
        <family val="2"/>
      </rPr>
      <t>(describe item)</t>
    </r>
  </si>
  <si>
    <r>
      <t xml:space="preserve">Replacement of rivets or bolts with HSFG bolts </t>
    </r>
    <r>
      <rPr>
        <i/>
        <sz val="10"/>
        <color theme="1"/>
        <rFont val="Arial"/>
        <family val="2"/>
      </rPr>
      <t>(diameter and class indicated)</t>
    </r>
  </si>
  <si>
    <t>PC1.3.1</t>
  </si>
  <si>
    <t>Execution of the works</t>
  </si>
  <si>
    <t>X</t>
  </si>
  <si>
    <t>Note to compiler: Items requiring additional information to be provided by compiler is marked in this column by X.</t>
  </si>
  <si>
    <r>
      <t>Reinstatement of concrete layers</t>
    </r>
    <r>
      <rPr>
        <b/>
        <i/>
        <sz val="10"/>
        <color theme="1"/>
        <rFont val="Arial"/>
        <family val="2"/>
      </rPr>
      <t xml:space="preserve"> (Excluding texturing and curing)</t>
    </r>
  </si>
  <si>
    <t>Fill within a restricted area (extra over item C5.2.2)</t>
  </si>
  <si>
    <t>Mass excavation within a restricted area (extra over item C13.1.3)</t>
  </si>
  <si>
    <r>
      <t xml:space="preserve">Sounding survey </t>
    </r>
    <r>
      <rPr>
        <sz val="10"/>
        <color theme="1"/>
        <rFont val="Arial"/>
        <family val="2"/>
      </rPr>
      <t>(Prior to repair of the surface)</t>
    </r>
  </si>
  <si>
    <t>City of Mbombela</t>
  </si>
  <si>
    <t>Contract No.: 213/2020 VIG</t>
  </si>
  <si>
    <t>Marikana And Ireland In Matsulu Ward 27</t>
  </si>
  <si>
    <t>C1.2: GENERAL REQUIREMENTS AND PROVISIONS</t>
  </si>
  <si>
    <t>km</t>
  </si>
  <si>
    <t>%</t>
  </si>
  <si>
    <t>Prov sum</t>
  </si>
  <si>
    <t>C1.5: ACCOMMODATION OF TRAFFIC</t>
  </si>
  <si>
    <t>No</t>
  </si>
  <si>
    <t>m</t>
  </si>
  <si>
    <t>t</t>
  </si>
  <si>
    <t>kg</t>
  </si>
  <si>
    <t>ha</t>
  </si>
  <si>
    <t>m³</t>
  </si>
  <si>
    <t>C1.6: CLEARING AND GRUBBING</t>
  </si>
  <si>
    <t>C1.7: LOADING AND HAULING</t>
  </si>
  <si>
    <r>
      <t>m</t>
    </r>
    <r>
      <rPr>
        <sz val="10"/>
        <color rgb="FF000000"/>
        <rFont val="Aptos Narrow"/>
        <family val="2"/>
      </rPr>
      <t>³</t>
    </r>
    <r>
      <rPr>
        <vertAlign val="superscript"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>- km</t>
    </r>
  </si>
  <si>
    <t>AMOUNT</t>
  </si>
  <si>
    <t>C2.1: GENERAL REQUIREMENTS AND TRENCHING FOR SERVICES</t>
  </si>
  <si>
    <t>C3.2: CULVERTS</t>
  </si>
  <si>
    <r>
      <t>m</t>
    </r>
    <r>
      <rPr>
        <sz val="10"/>
        <color rgb="FF000000"/>
        <rFont val="Aptos Narrow"/>
        <family val="2"/>
      </rPr>
      <t>³</t>
    </r>
  </si>
  <si>
    <t>Rate Only</t>
  </si>
  <si>
    <t>C3.3: CONCRETE KERBING AND CHANNELING, ASPHALT BERMS, CHUTES, DOWNPIPES, AS WELL AS CONCRETE, STONE PITCHED AND GABION LININGS FOR OPEN DRAINS</t>
  </si>
  <si>
    <r>
      <t>m</t>
    </r>
    <r>
      <rPr>
        <vertAlign val="superscript"/>
        <sz val="10"/>
        <color rgb="FF000000"/>
        <rFont val="Arial"/>
        <family val="2"/>
      </rPr>
      <t>3</t>
    </r>
  </si>
  <si>
    <r>
      <t>m</t>
    </r>
    <r>
      <rPr>
        <vertAlign val="superscript"/>
        <sz val="10"/>
        <color rgb="FF000000"/>
        <rFont val="Arial"/>
        <family val="2"/>
      </rPr>
      <t>2</t>
    </r>
  </si>
  <si>
    <r>
      <t xml:space="preserve">Prefabricated kerbing </t>
    </r>
    <r>
      <rPr>
        <i/>
        <sz val="10"/>
        <color theme="1"/>
        <rFont val="Arial"/>
        <family val="2"/>
      </rPr>
      <t>(Precast kerbing to SABS 927)</t>
    </r>
  </si>
  <si>
    <t>Figure 8 (mountable) kerb</t>
  </si>
  <si>
    <t>Figure 3 (barrier) kerb</t>
  </si>
  <si>
    <r>
      <t>Transission</t>
    </r>
    <r>
      <rPr>
        <i/>
        <sz val="10"/>
        <color theme="1"/>
        <rFont val="Arial"/>
        <family val="2"/>
      </rPr>
      <t xml:space="preserve"> kerb, Class 25/19</t>
    </r>
  </si>
  <si>
    <r>
      <t xml:space="preserve">Prefabricated kerbing-channeling </t>
    </r>
    <r>
      <rPr>
        <i/>
        <sz val="10"/>
        <color theme="1"/>
        <rFont val="Arial"/>
        <family val="2"/>
      </rPr>
      <t>(Precast kerbing to SABS 927)</t>
    </r>
  </si>
  <si>
    <t>C4.1: BORROW MATERIALS</t>
  </si>
  <si>
    <t>C4.2: CUT MATERIALS</t>
  </si>
  <si>
    <r>
      <t>m</t>
    </r>
    <r>
      <rPr>
        <vertAlign val="superscript"/>
        <sz val="10"/>
        <rFont val="Arial"/>
        <family val="2"/>
      </rPr>
      <t>3</t>
    </r>
  </si>
  <si>
    <r>
      <t>m</t>
    </r>
    <r>
      <rPr>
        <vertAlign val="superscript"/>
        <sz val="10"/>
        <rFont val="Arial"/>
        <family val="2"/>
      </rPr>
      <t>2</t>
    </r>
  </si>
  <si>
    <t>C4.3: EXISTING ROAD MATERIALS</t>
  </si>
  <si>
    <t>C5.1: ROADBED</t>
  </si>
  <si>
    <t>C5.3: ROAD PAVEMENT LAYERS</t>
  </si>
  <si>
    <r>
      <t xml:space="preserve">Upper selected subgrade layer </t>
    </r>
    <r>
      <rPr>
        <i/>
        <sz val="10"/>
        <color theme="1"/>
        <rFont val="Arial"/>
        <family val="2"/>
      </rPr>
      <t>(150mm thick)</t>
    </r>
    <r>
      <rPr>
        <sz val="10"/>
        <color theme="1"/>
        <rFont val="Arial"/>
        <family val="2"/>
      </rPr>
      <t xml:space="preserve"> compacted to 95% of MDD</t>
    </r>
  </si>
  <si>
    <r>
      <t xml:space="preserve">Subbase gravel layer (unstabilised) </t>
    </r>
    <r>
      <rPr>
        <i/>
        <sz val="10"/>
        <color theme="1"/>
        <rFont val="Arial"/>
        <family val="2"/>
      </rPr>
      <t>(150mm thick)</t>
    </r>
    <r>
      <rPr>
        <sz val="10"/>
        <color theme="1"/>
        <rFont val="Arial"/>
        <family val="2"/>
      </rPr>
      <t xml:space="preserve"> compacted to 95% of MDD</t>
    </r>
  </si>
  <si>
    <t>C5.4: STABILISATION</t>
  </si>
  <si>
    <t>kℓ</t>
  </si>
  <si>
    <t>ℓ</t>
  </si>
  <si>
    <r>
      <t xml:space="preserve">Pre-treatment of </t>
    </r>
    <r>
      <rPr>
        <i/>
        <sz val="10"/>
        <color theme="1"/>
        <rFont val="Arial"/>
        <family val="2"/>
      </rPr>
      <t>(150mm thick)</t>
    </r>
    <r>
      <rPr>
        <sz val="10"/>
        <color theme="1"/>
        <rFont val="Arial"/>
        <family val="2"/>
      </rPr>
      <t xml:space="preserve"> gravel layer</t>
    </r>
  </si>
  <si>
    <r>
      <t xml:space="preserve">Addition of cementitious stabilisation agents </t>
    </r>
    <r>
      <rPr>
        <i/>
        <sz val="10"/>
        <color theme="1"/>
        <rFont val="Arial"/>
        <family val="2"/>
      </rPr>
      <t>(OPC CEM II 32.5)</t>
    </r>
    <r>
      <rPr>
        <sz val="10"/>
        <color theme="1"/>
        <rFont val="Arial"/>
        <family val="2"/>
      </rPr>
      <t xml:space="preserve"> for pavement layers</t>
    </r>
  </si>
  <si>
    <t>C5.5: RECONSTRUCTION OF PAVEMENT LAYERS</t>
  </si>
  <si>
    <t>C6.2: SEGMENTAL BLOCK PAVING LAYERS</t>
  </si>
  <si>
    <t>PC sum</t>
  </si>
  <si>
    <t>C8.1: PRIME COAT</t>
  </si>
  <si>
    <t>C8.8: PATCHING AND EDGE BREAK REPAIR</t>
  </si>
  <si>
    <t>C11.9: FINISHING THE ROAD AND ROAD RESERVE AND TREATING OLD ROADS</t>
  </si>
  <si>
    <t>C20.1: TESTING MATERIALS AND JUDGEMENT OF WORKMANSHIP</t>
  </si>
  <si>
    <t>C11.7: ROAD MARKINGS AND ROAD STUDS</t>
  </si>
  <si>
    <t xml:space="preserve">C11.6: ROAD SIGNS </t>
  </si>
  <si>
    <r>
      <t xml:space="preserve">Steel tubing </t>
    </r>
    <r>
      <rPr>
        <i/>
        <sz val="10"/>
        <color theme="1"/>
        <rFont val="Arial"/>
        <family val="2"/>
      </rPr>
      <t>(76mm D-section with 3mm wall thickness)</t>
    </r>
  </si>
  <si>
    <r>
      <t xml:space="preserve">Timber </t>
    </r>
    <r>
      <rPr>
        <i/>
        <sz val="10"/>
        <color theme="1"/>
        <rFont val="Arial"/>
        <family val="2"/>
      </rPr>
      <t>(150mm diameter, treated poles)</t>
    </r>
  </si>
  <si>
    <t>C11.4: ROAD RESTRAINT SYSTEMS</t>
  </si>
  <si>
    <t>C11.1: PITCHING, STONEWORK, CAST IN SITU CONCRETE FOR PROTECTION AGAINST EROSION</t>
  </si>
  <si>
    <t>C9.1: ASPHALT LAYERS</t>
  </si>
  <si>
    <r>
      <t xml:space="preserve">Concrete edge beams </t>
    </r>
    <r>
      <rPr>
        <i/>
        <sz val="10"/>
        <color theme="1"/>
        <rFont val="Arial"/>
        <family val="2"/>
      </rPr>
      <t>(Class 25/19)</t>
    </r>
  </si>
  <si>
    <t>C1.3:CONTRACTOR’S SITE ESTABLISHMENT AND GENERAL OBLIGATIONS</t>
  </si>
  <si>
    <t>C3.1: DRAINS</t>
  </si>
  <si>
    <t>C5.2: FILL</t>
  </si>
  <si>
    <t>C11.2: NON-STRUCTURAL GABIONS</t>
  </si>
  <si>
    <t>Geotextile (Bidim U14)</t>
  </si>
  <si>
    <r>
      <t xml:space="preserve">Galvanized gabion boxes </t>
    </r>
    <r>
      <rPr>
        <i/>
        <sz val="10"/>
        <color theme="1"/>
        <rFont val="Arial"/>
        <family val="2"/>
      </rPr>
      <t>(2,0 x 1,0 x 1,0m of 80mm mesh size)</t>
    </r>
  </si>
  <si>
    <r>
      <t xml:space="preserve">With wet mixture </t>
    </r>
    <r>
      <rPr>
        <i/>
        <sz val="10"/>
        <color theme="1"/>
        <rFont val="Arial"/>
        <family val="2"/>
      </rPr>
      <t>(</t>
    </r>
    <r>
      <rPr>
        <sz val="10"/>
        <color theme="1"/>
        <rFont val="Arial"/>
        <family val="2"/>
      </rPr>
      <t>3% OPC)</t>
    </r>
  </si>
  <si>
    <t>Tekwane South Roads and Stormwater, Ward 18</t>
  </si>
  <si>
    <t>SECTION</t>
  </si>
  <si>
    <t>C1.4: FACILITIES FOR THE ENGINEER</t>
  </si>
  <si>
    <t>Ablution unit</t>
  </si>
  <si>
    <t>Lump sum</t>
  </si>
  <si>
    <r>
      <t xml:space="preserve">Stone skeletal mix – continuously graded as defined </t>
    </r>
    <r>
      <rPr>
        <i/>
        <sz val="10"/>
        <color theme="1"/>
        <rFont val="Arial"/>
        <family val="2"/>
      </rPr>
      <t>(30mm thick, 50/70 penetration grade)</t>
    </r>
    <r>
      <rPr>
        <sz val="10"/>
        <color theme="1"/>
        <rFont val="Arial"/>
        <family val="2"/>
      </rPr>
      <t xml:space="preserve">  </t>
    </r>
  </si>
  <si>
    <r>
      <t>Stone skeletal mix – continuously graded as defined (50</t>
    </r>
    <r>
      <rPr>
        <i/>
        <sz val="10"/>
        <color theme="1"/>
        <rFont val="Arial"/>
        <family val="2"/>
      </rPr>
      <t>mm thick, 50/70 penetration grade)</t>
    </r>
    <r>
      <rPr>
        <sz val="10"/>
        <color theme="1"/>
        <rFont val="Arial"/>
        <family val="2"/>
      </rPr>
      <t xml:space="preserve"> </t>
    </r>
  </si>
  <si>
    <r>
      <t xml:space="preserve">Compacting the floor of excavations for patching </t>
    </r>
    <r>
      <rPr>
        <i/>
        <sz val="10"/>
        <color theme="1"/>
        <rFont val="Arial"/>
        <family val="2"/>
      </rPr>
      <t>(93% MDD)</t>
    </r>
  </si>
  <si>
    <r>
      <t xml:space="preserve">Prime coat </t>
    </r>
    <r>
      <rPr>
        <i/>
        <sz val="10"/>
        <color theme="1"/>
        <rFont val="Arial"/>
        <family val="2"/>
      </rPr>
      <t>(MC-30 cut-back bitumen at 7.5l/m</t>
    </r>
    <r>
      <rPr>
        <sz val="10"/>
        <color theme="1"/>
        <rFont val="Aptos Narrow"/>
        <family val="2"/>
      </rPr>
      <t>²</t>
    </r>
    <r>
      <rPr>
        <i/>
        <sz val="10"/>
        <color theme="1"/>
        <rFont val="Arial"/>
        <family val="2"/>
      </rPr>
      <t>)</t>
    </r>
  </si>
  <si>
    <r>
      <t xml:space="preserve">Continuously-graded hot asphalt </t>
    </r>
    <r>
      <rPr>
        <i/>
        <sz val="10"/>
        <color theme="1"/>
        <rFont val="Arial"/>
        <family val="2"/>
      </rPr>
      <t>(50/70 penetration grade, compacted to 97% TMRD)</t>
    </r>
  </si>
  <si>
    <r>
      <t xml:space="preserve">Asphalt for a patch with a surface area </t>
    </r>
    <r>
      <rPr>
        <i/>
        <sz val="10"/>
        <color theme="1"/>
        <rFont val="Arial"/>
        <family val="2"/>
      </rPr>
      <t>(50/70 penetration grade, compacted to 97% TMRD)</t>
    </r>
  </si>
  <si>
    <r>
      <t xml:space="preserve">Chemically stabilized pavement material </t>
    </r>
    <r>
      <rPr>
        <i/>
        <sz val="10"/>
        <color theme="1"/>
        <rFont val="Arial"/>
        <family val="2"/>
      </rPr>
      <t>(G2 material, stabilisation with 3,0% CEM II (32.5) cement)</t>
    </r>
    <r>
      <rPr>
        <sz val="10"/>
        <color theme="1"/>
        <rFont val="Arial"/>
        <family val="2"/>
      </rPr>
      <t xml:space="preserve"> for a patch with a surface area:</t>
    </r>
  </si>
  <si>
    <t>Chemically stabilised base layer compacted to 95% of MDD:</t>
  </si>
  <si>
    <t>CONTRACT CONTINGENCIES:</t>
  </si>
  <si>
    <t>Contract No.:</t>
  </si>
  <si>
    <t>Reconstruction and New Resealing of the Dilapidated Bosch Street in Mbombela Old Industrial Area</t>
  </si>
  <si>
    <r>
      <t xml:space="preserve">900mm diameter </t>
    </r>
    <r>
      <rPr>
        <i/>
        <sz val="10"/>
        <color theme="1"/>
        <rFont val="Arial"/>
        <family val="2"/>
      </rPr>
      <t>(signboard material, background and symbol retro-reflective class indicated)</t>
    </r>
  </si>
  <si>
    <t>TOTAL PROJECT BUDGET</t>
  </si>
  <si>
    <t>C1.5.7.7</t>
  </si>
  <si>
    <t>Traffic calming devices:</t>
  </si>
  <si>
    <t>C1.5.11.1</t>
  </si>
  <si>
    <t>Provision of reflective safety vests for visitors</t>
  </si>
  <si>
    <t>No.</t>
  </si>
  <si>
    <t>C2.1.27</t>
  </si>
  <si>
    <t>Demolition of existing manholes, access chambers and other service structures consisting of:</t>
  </si>
  <si>
    <t>C2.1.27.1</t>
  </si>
  <si>
    <t>Unreinforced concrete</t>
  </si>
  <si>
    <t>C2.1.27.2</t>
  </si>
  <si>
    <t>C4.3.5</t>
  </si>
  <si>
    <t>C4.3.5.1</t>
  </si>
  <si>
    <t>C4.3.5.2</t>
  </si>
  <si>
    <t>Small milling machine with a cutting width of 1,2m or smaller</t>
  </si>
  <si>
    <t>Large milling machine with a cutting width exceeding 1,2m</t>
  </si>
  <si>
    <t>Providing the milling machine on the site</t>
  </si>
  <si>
    <t>Milling and removal of existing asphalt layers with an average milling depth (Contractor takes ownership)</t>
  </si>
  <si>
    <t>C4.3.6</t>
  </si>
  <si>
    <t>C4.3.6.1</t>
  </si>
  <si>
    <t>C4.3.6.2</t>
  </si>
  <si>
    <t>Excavating material by milling</t>
  </si>
  <si>
    <t>Crushed stone material</t>
  </si>
  <si>
    <t>C4.3.8</t>
  </si>
  <si>
    <t>C4.3.8.1</t>
  </si>
  <si>
    <t>C4.3.8.2</t>
  </si>
  <si>
    <r>
      <t xml:space="preserve">Lifting of existing paving blocks </t>
    </r>
    <r>
      <rPr>
        <i/>
        <sz val="10"/>
        <color theme="1"/>
        <rFont val="Arial"/>
        <family val="2"/>
      </rPr>
      <t>(Interlocking paving, 60mm thick)</t>
    </r>
  </si>
  <si>
    <t>C4.3.13</t>
  </si>
  <si>
    <t>C4.3.13.1</t>
  </si>
  <si>
    <t>C4.3.13.2</t>
  </si>
  <si>
    <t xml:space="preserve">Using construction equipment </t>
  </si>
  <si>
    <t>Using labour enhanced methods of construction</t>
  </si>
  <si>
    <r>
      <t xml:space="preserve">Concrete block paving </t>
    </r>
    <r>
      <rPr>
        <i/>
        <sz val="10"/>
        <color theme="1"/>
        <rFont val="Arial"/>
        <family val="2"/>
      </rPr>
      <t>(Interlocking Grey, blocks type SA (SABS Approved))</t>
    </r>
    <r>
      <rPr>
        <sz val="10"/>
        <color theme="1"/>
        <rFont val="Arial"/>
        <family val="2"/>
      </rPr>
      <t xml:space="preserve"> </t>
    </r>
  </si>
  <si>
    <t>(b)  80mm thick blocks for sidewalks</t>
  </si>
  <si>
    <t>C11.6.8</t>
  </si>
  <si>
    <t>Danger plates at culverts/structures</t>
  </si>
  <si>
    <t>C11.6.8.1</t>
  </si>
  <si>
    <t>C11.6.8.2</t>
  </si>
  <si>
    <t>C11.6.6</t>
  </si>
  <si>
    <t>Dismantling, storing and re-erecting road signs with a surface area of:</t>
  </si>
  <si>
    <t>C11.6.6.1</t>
  </si>
  <si>
    <r>
      <t>Area 0 to 0,5 m</t>
    </r>
    <r>
      <rPr>
        <vertAlign val="superscript"/>
        <sz val="10"/>
        <rFont val="Arial"/>
        <family val="2"/>
      </rPr>
      <t>2</t>
    </r>
  </si>
  <si>
    <r>
      <t xml:space="preserve">Size 150 x 600mm </t>
    </r>
    <r>
      <rPr>
        <i/>
        <sz val="10"/>
        <color theme="1"/>
        <rFont val="Arial"/>
        <family val="2"/>
      </rPr>
      <t>(50x50mm square tubing and Class 3 high intensity prismatic )</t>
    </r>
  </si>
  <si>
    <r>
      <t xml:space="preserve">Size 200 x 800mm </t>
    </r>
    <r>
      <rPr>
        <i/>
        <sz val="10"/>
        <color theme="1"/>
        <rFont val="Arial"/>
        <family val="2"/>
      </rPr>
      <t>(50x50mm Square Tubing and Class 3 high intensity prismatic )</t>
    </r>
  </si>
  <si>
    <r>
      <t xml:space="preserve">White lines broken or unbroken </t>
    </r>
    <r>
      <rPr>
        <i/>
        <sz val="10"/>
        <color theme="1"/>
        <rFont val="Arial"/>
        <family val="2"/>
      </rPr>
      <t>(Water-borne paints and 100mm wide)</t>
    </r>
  </si>
  <si>
    <r>
      <t xml:space="preserve">Yellow lines broken or unbroken </t>
    </r>
    <r>
      <rPr>
        <i/>
        <sz val="10"/>
        <color theme="1"/>
        <rFont val="Arial"/>
        <family val="2"/>
      </rPr>
      <t>(Water-borne paints and 100mm wide)</t>
    </r>
  </si>
  <si>
    <r>
      <t xml:space="preserve">White lettering and symbols </t>
    </r>
    <r>
      <rPr>
        <i/>
        <sz val="10"/>
        <color theme="1"/>
        <rFont val="Arial"/>
        <family val="2"/>
      </rPr>
      <t>(Water-borne paints)</t>
    </r>
  </si>
  <si>
    <t>C11.7.1.3</t>
  </si>
  <si>
    <r>
      <t xml:space="preserve">Red lines broken or unbroken </t>
    </r>
    <r>
      <rPr>
        <i/>
        <sz val="10"/>
        <color theme="1"/>
        <rFont val="Arial"/>
        <family val="2"/>
      </rPr>
      <t>(Water-borne paints and 100mm wide)</t>
    </r>
  </si>
  <si>
    <t>Yellow lettering and symbols (Water-borne paints)</t>
  </si>
  <si>
    <t>C11.7.2.5</t>
  </si>
  <si>
    <t>C11.7.2.7</t>
  </si>
  <si>
    <r>
      <t>Transverse lines, painted island and arrestor bed markings (Yellow, Water-borne paints</t>
    </r>
    <r>
      <rPr>
        <i/>
        <sz val="10"/>
        <color theme="1"/>
        <rFont val="Arial"/>
        <family val="2"/>
      </rPr>
      <t>)</t>
    </r>
    <r>
      <rPr>
        <b/>
        <i/>
        <sz val="10"/>
        <color theme="1"/>
        <rFont val="Arial"/>
        <family val="2"/>
      </rPr>
      <t xml:space="preserve"> </t>
    </r>
  </si>
  <si>
    <r>
      <t xml:space="preserve">Single seals including a cover spray, if specified </t>
    </r>
    <r>
      <rPr>
        <i/>
        <sz val="10"/>
        <color theme="1"/>
        <rFont val="Arial"/>
        <family val="2"/>
      </rPr>
      <t>(Grade 1 aggregate and E-S1)</t>
    </r>
    <r>
      <rPr>
        <b/>
        <sz val="10"/>
        <color theme="1"/>
        <rFont val="Arial"/>
        <family val="2"/>
      </rPr>
      <t>:</t>
    </r>
  </si>
  <si>
    <r>
      <t xml:space="preserve">Aggregate variation </t>
    </r>
    <r>
      <rPr>
        <i/>
        <sz val="10"/>
        <color theme="1"/>
        <rFont val="Arial"/>
        <family val="2"/>
      </rPr>
      <t>(Grade 1 aggregate)</t>
    </r>
    <r>
      <rPr>
        <b/>
        <sz val="10"/>
        <color theme="1"/>
        <rFont val="Arial"/>
        <family val="2"/>
      </rPr>
      <t>:</t>
    </r>
  </si>
  <si>
    <r>
      <t xml:space="preserve">60% Diluted Anionic stable-grade emulsion </t>
    </r>
    <r>
      <rPr>
        <i/>
        <sz val="10"/>
        <color theme="1"/>
        <rFont val="Arial"/>
        <family val="2"/>
      </rPr>
      <t>(50% emulsion / 50% water)</t>
    </r>
  </si>
  <si>
    <r>
      <t xml:space="preserve">60% Diluted Anionic Stable-grade emulsion </t>
    </r>
    <r>
      <rPr>
        <i/>
        <sz val="10"/>
        <color theme="1"/>
        <rFont val="Arial"/>
        <family val="2"/>
      </rPr>
      <t>(50% emulsion / 50% water)</t>
    </r>
  </si>
  <si>
    <r>
      <t xml:space="preserve">Product containing low flashpoint solvent </t>
    </r>
    <r>
      <rPr>
        <i/>
        <sz val="10"/>
        <color theme="1"/>
        <rFont val="Arial"/>
        <family val="2"/>
      </rPr>
      <t xml:space="preserve">(Colecote S or similar approved)  </t>
    </r>
  </si>
  <si>
    <r>
      <t xml:space="preserve">Conventional slurry </t>
    </r>
    <r>
      <rPr>
        <i/>
        <sz val="10"/>
        <color theme="1"/>
        <rFont val="Arial"/>
        <family val="2"/>
      </rPr>
      <t>(Medium overlay and Stable and Anionic emulsion and grade 1 aggregates)</t>
    </r>
  </si>
  <si>
    <r>
      <t xml:space="preserve">Microsurfacing </t>
    </r>
    <r>
      <rPr>
        <i/>
        <sz val="10"/>
        <color theme="1"/>
        <rFont val="Arial"/>
        <family val="2"/>
      </rPr>
      <t>(Medium overlay and Stable and Anionic emulsion and grade 1 aggregates)</t>
    </r>
  </si>
  <si>
    <t>SEGMENTAL BLOCK PAVING LAYERS</t>
  </si>
  <si>
    <t>C3.2.5</t>
  </si>
  <si>
    <t>Rectangular culverts with prefabricated elements:</t>
  </si>
  <si>
    <t>C3.2.5.1</t>
  </si>
  <si>
    <t>C3.2.5.2</t>
  </si>
  <si>
    <t>C3.2.7.1</t>
  </si>
  <si>
    <r>
      <t xml:space="preserve">In Class A bedding, screeds, concrete backfill and the encasing for pipes, including formwork </t>
    </r>
    <r>
      <rPr>
        <i/>
        <sz val="10"/>
        <color theme="1"/>
        <rFont val="Arial"/>
        <family val="2"/>
      </rPr>
      <t>(class of concrete indicated)</t>
    </r>
  </si>
  <si>
    <t>C3.2.7.4</t>
  </si>
  <si>
    <r>
      <t xml:space="preserve">In roof slabs for rectangular culverts, excluding formwork but including Class U2 surfacing finish and joints </t>
    </r>
    <r>
      <rPr>
        <i/>
        <sz val="10"/>
        <color theme="1"/>
        <rFont val="Arial"/>
        <family val="2"/>
      </rPr>
      <t>(class of concrete indicated)</t>
    </r>
  </si>
  <si>
    <r>
      <t xml:space="preserve">Formwork of concrete under items C3.2.7.4 to 5 above </t>
    </r>
    <r>
      <rPr>
        <i/>
        <sz val="10"/>
        <color theme="1"/>
        <rFont val="Arial"/>
        <family val="2"/>
      </rPr>
      <t>(Class F2 finish)</t>
    </r>
  </si>
  <si>
    <t>C3.3.5</t>
  </si>
  <si>
    <t>Asphalt berms</t>
  </si>
  <si>
    <t>C3.3.5.1</t>
  </si>
  <si>
    <r>
      <t xml:space="preserve">Asphalt berms placed where there are no vehicle restraint systems </t>
    </r>
    <r>
      <rPr>
        <i/>
        <sz val="10"/>
        <color theme="1"/>
        <rFont val="Arial"/>
        <family val="2"/>
      </rPr>
      <t>(drawing reference indicated)</t>
    </r>
  </si>
  <si>
    <t>C3.3.5.4</t>
  </si>
  <si>
    <r>
      <t xml:space="preserve">Bond coat </t>
    </r>
    <r>
      <rPr>
        <i/>
        <sz val="10"/>
        <color theme="1"/>
        <rFont val="Arial"/>
        <family val="2"/>
      </rPr>
      <t>(type indicated)</t>
    </r>
  </si>
  <si>
    <r>
      <t xml:space="preserve">Galvanized gabion mattresses </t>
    </r>
    <r>
      <rPr>
        <i/>
        <sz val="10"/>
        <color theme="1"/>
        <rFont val="Arial"/>
        <family val="2"/>
      </rPr>
      <t>(3,0 x 1,0 x 0,3m of 50mm mesh size)</t>
    </r>
  </si>
  <si>
    <t xml:space="preserve">Warning signs, permanent </t>
  </si>
  <si>
    <t>C11.6.1.9</t>
  </si>
  <si>
    <t>C5.4.2.1</t>
  </si>
  <si>
    <t>Cement (Base layer)</t>
  </si>
  <si>
    <t>C1.2.8.4</t>
  </si>
  <si>
    <t>Materials</t>
  </si>
  <si>
    <t>Procurement of materials</t>
  </si>
  <si>
    <t>Contractor's handling costs, profit and all other charges in respect of item C1.2.8.4(a)</t>
  </si>
  <si>
    <t>C1.2.4</t>
  </si>
  <si>
    <t>Stakeholder liaison</t>
  </si>
  <si>
    <t>C1.2.8.2</t>
  </si>
  <si>
    <r>
      <t>Construction equipment</t>
    </r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(specify size and/or model number)</t>
    </r>
  </si>
  <si>
    <t>Vibratory roller</t>
  </si>
  <si>
    <t>Tractor loader backhoe</t>
  </si>
  <si>
    <t>Excavator</t>
  </si>
  <si>
    <t>C1.2.8</t>
  </si>
  <si>
    <t>Dayworks</t>
  </si>
  <si>
    <t>h</t>
  </si>
  <si>
    <t>C1.2.8.3</t>
  </si>
  <si>
    <t>Light delivery vehicle</t>
  </si>
  <si>
    <t>C1.2.8.1</t>
  </si>
  <si>
    <t>Unskilled labourer</t>
  </si>
  <si>
    <t>Semi-skilled labourer</t>
  </si>
  <si>
    <t>Skilled labourer</t>
  </si>
  <si>
    <t>Foreman</t>
  </si>
  <si>
    <t>C1.3.2</t>
  </si>
  <si>
    <t>Contract sign boards</t>
  </si>
  <si>
    <t>C1.5.5.9</t>
  </si>
  <si>
    <t>Grading of temporary deviations and existing roads used as detours</t>
  </si>
  <si>
    <t>C1.6.3</t>
  </si>
  <si>
    <t>Removal and grubbing of large trees and tree stumps:</t>
  </si>
  <si>
    <t>C1.6.3.1</t>
  </si>
  <si>
    <t>Girth equal to or exceeding 1,0m up to and including 2,0m</t>
  </si>
  <si>
    <t>C1.6.3.2</t>
  </si>
  <si>
    <t>Girth exceeding 2,0m up to and including 3,0m</t>
  </si>
  <si>
    <t>C3.2.7.2</t>
  </si>
  <si>
    <r>
      <t xml:space="preserve">In complete in situ floor slabs for rectangular culverts, manholes and catchpits including formwork, joints and Class U2 surface finish </t>
    </r>
    <r>
      <rPr>
        <i/>
        <sz val="10"/>
        <color theme="1"/>
        <rFont val="Arial"/>
        <family val="2"/>
      </rPr>
      <t>(class of concrete indicated)</t>
    </r>
    <r>
      <rPr>
        <sz val="10"/>
        <color theme="1"/>
        <rFont val="Arial"/>
        <family val="2"/>
      </rPr>
      <t xml:space="preserve"> (installed at a standard depth of 1,0m)</t>
    </r>
  </si>
  <si>
    <t>C3.2.10.2</t>
  </si>
  <si>
    <t>High-tensile steel bars</t>
  </si>
  <si>
    <t>C3.2.12</t>
  </si>
  <si>
    <t>Demolition of concrete members or elements:</t>
  </si>
  <si>
    <t>C3.2.12.1</t>
  </si>
  <si>
    <r>
      <t xml:space="preserve">Full member or element </t>
    </r>
    <r>
      <rPr>
        <i/>
        <sz val="10"/>
        <color theme="1"/>
        <rFont val="Arial"/>
        <family val="2"/>
      </rPr>
      <t xml:space="preserve">(masonry wall at the drainage structure) </t>
    </r>
  </si>
  <si>
    <t>Figure 3 (barrier) kerb with 300mm channel</t>
  </si>
  <si>
    <t>C5.5.16</t>
  </si>
  <si>
    <t>In-situ reconstruction of a pavement layer using a recycler to construct a stabilised base layer</t>
  </si>
  <si>
    <t>C5.5.16.1</t>
  </si>
  <si>
    <t>Using cemented material compacted to 200 mm thick layer</t>
  </si>
  <si>
    <t>C5.5.18</t>
  </si>
  <si>
    <t>In-situ reconstruction of a pavement layer using conventional construction equipment to construct a stabilised subbase layer</t>
  </si>
  <si>
    <t>C5.5.18.1</t>
  </si>
  <si>
    <t>Chemically stabilised subbase layer compacted to 97% of MDD:</t>
  </si>
  <si>
    <t>Using cemented material compacted to 150mm thick layer</t>
  </si>
  <si>
    <r>
      <t>m</t>
    </r>
    <r>
      <rPr>
        <vertAlign val="superscript"/>
        <sz val="10"/>
        <rFont val="Arial"/>
        <family val="2"/>
      </rPr>
      <t>3</t>
    </r>
    <r>
      <rPr>
        <sz val="11"/>
        <color theme="1"/>
        <rFont val="Calibri"/>
        <family val="2"/>
        <scheme val="minor"/>
      </rPr>
      <t/>
    </r>
  </si>
  <si>
    <t>(a)  60mm thick blocks for sidewalks</t>
  </si>
  <si>
    <r>
      <t xml:space="preserve">Cast in-situ concrete edge and intermediate beams </t>
    </r>
    <r>
      <rPr>
        <sz val="10"/>
        <color theme="1"/>
        <rFont val="Arial"/>
        <family val="2"/>
      </rPr>
      <t>(Class 25/20)</t>
    </r>
  </si>
  <si>
    <t>C11.4.1</t>
  </si>
  <si>
    <t>Erecting of guardrails at 3,81m spacing</t>
  </si>
  <si>
    <t>C11.4.1.1</t>
  </si>
  <si>
    <t>Complete galvanized system compliant to SANS 1350:</t>
  </si>
  <si>
    <r>
      <t xml:space="preserve">On timber posts </t>
    </r>
    <r>
      <rPr>
        <i/>
        <sz val="10"/>
        <color theme="1"/>
        <rFont val="Arial"/>
        <family val="2"/>
      </rPr>
      <t>(Drawing reference)</t>
    </r>
  </si>
  <si>
    <r>
      <t xml:space="preserve">On steel posts used at specific locations </t>
    </r>
    <r>
      <rPr>
        <i/>
        <sz val="10"/>
        <color theme="1"/>
        <rFont val="Arial"/>
        <family val="2"/>
      </rPr>
      <t>(Drawing reference)</t>
    </r>
    <r>
      <rPr>
        <b/>
        <i/>
        <sz val="10"/>
        <color theme="1"/>
        <rFont val="Arial"/>
        <family val="2"/>
      </rPr>
      <t xml:space="preserve"> </t>
    </r>
  </si>
  <si>
    <t>C11.4.1.2</t>
  </si>
  <si>
    <t>Terminal sections for 3,81 guardrails comprising of:</t>
  </si>
  <si>
    <t>End wings to SANS 1350</t>
  </si>
  <si>
    <r>
      <t xml:space="preserve">End treatments where single guardrail sections are specified </t>
    </r>
    <r>
      <rPr>
        <i/>
        <sz val="10"/>
        <color theme="1"/>
        <rFont val="Arial"/>
        <family val="2"/>
      </rPr>
      <t>(Drawing reference)</t>
    </r>
    <r>
      <rPr>
        <b/>
        <i/>
        <sz val="10"/>
        <color theme="1"/>
        <rFont val="Arial"/>
        <family val="2"/>
      </rPr>
      <t xml:space="preserve"> </t>
    </r>
  </si>
  <si>
    <t>C11.4.5</t>
  </si>
  <si>
    <t>Additional guardrail posts for 3,81m systems:</t>
  </si>
  <si>
    <t>C11.4.5.1</t>
  </si>
  <si>
    <t>Timber</t>
  </si>
  <si>
    <t>C11.4.6</t>
  </si>
  <si>
    <t>C11.4.6.1</t>
  </si>
  <si>
    <t>Steel plates</t>
  </si>
  <si>
    <t>Training:</t>
  </si>
  <si>
    <t>Training Costs</t>
  </si>
  <si>
    <t>CETA accredited training</t>
  </si>
  <si>
    <t>Handling costs and profit in respect of sub-item BC1.2.10(i) above</t>
  </si>
  <si>
    <t>ROAD MARKINGS AND ROAD STUDS</t>
  </si>
  <si>
    <t>PRIME COAT</t>
  </si>
  <si>
    <t>ASPHALT LAYERS</t>
  </si>
  <si>
    <t>PRETREATMENT AND REPAIR EXISTING LAYERS</t>
  </si>
  <si>
    <t>Sefene Upgrading of 1.5km Internal Streets and Stormwater Control</t>
  </si>
  <si>
    <t>Contract No.: TECH-033-2025/26</t>
  </si>
  <si>
    <t>Molemole Local Municipality</t>
  </si>
  <si>
    <t xml:space="preserve">SEFENE UPGRADING OF 1.5KM INTERNAL STREETS AND STORMWATER CONTROL </t>
  </si>
  <si>
    <t>C11.7.2.8</t>
  </si>
  <si>
    <r>
      <t xml:space="preserve">Hand painted white lines broken or unbroken </t>
    </r>
    <r>
      <rPr>
        <i/>
        <sz val="10"/>
        <rFont val="Arial"/>
        <family val="2"/>
      </rPr>
      <t>(Water-borne paints and 300mm wide)</t>
    </r>
  </si>
  <si>
    <r>
      <t xml:space="preserve">On concrete or other surfaces, with spacer blocks but without posts </t>
    </r>
    <r>
      <rPr>
        <i/>
        <sz val="10"/>
        <color theme="1"/>
        <rFont val="Arial"/>
        <family val="2"/>
      </rPr>
      <t>(Drawing reference)</t>
    </r>
    <r>
      <rPr>
        <b/>
        <i/>
        <sz val="10"/>
        <color theme="1"/>
        <rFont val="Arial"/>
        <family val="2"/>
      </rPr>
      <t xml:space="preserve"> </t>
    </r>
  </si>
  <si>
    <r>
      <t xml:space="preserve">Guide blocks </t>
    </r>
    <r>
      <rPr>
        <sz val="10"/>
        <color rgb="FF000000"/>
        <rFont val="Arial Bold"/>
      </rPr>
      <t>(Rinforced concrete, 400x400x700mm)</t>
    </r>
  </si>
  <si>
    <t>(x)</t>
  </si>
  <si>
    <r>
      <t xml:space="preserve">G2 crushed stone base layer </t>
    </r>
    <r>
      <rPr>
        <i/>
        <sz val="10"/>
        <color theme="1"/>
        <rFont val="Arial"/>
        <family val="2"/>
      </rPr>
      <t>(layer thickness indicated)</t>
    </r>
    <r>
      <rPr>
        <sz val="10"/>
        <color theme="1"/>
        <rFont val="Arial"/>
        <family val="2"/>
      </rPr>
      <t xml:space="preserve"> compacted to 88% of BD </t>
    </r>
  </si>
  <si>
    <r>
      <t xml:space="preserve">Vehicles </t>
    </r>
    <r>
      <rPr>
        <i/>
        <sz val="10"/>
        <color theme="1"/>
        <rFont val="Arial"/>
        <family val="2"/>
      </rPr>
      <t>(1 ton)</t>
    </r>
  </si>
  <si>
    <t>Health and safety plan (Complete File)</t>
  </si>
  <si>
    <t>120mm high x 3m wide asphalt speed control bed/humps including road signs and markings</t>
  </si>
  <si>
    <r>
      <t xml:space="preserve">Chemical stabilisation </t>
    </r>
    <r>
      <rPr>
        <i/>
        <sz val="10"/>
        <color theme="1"/>
        <rFont val="Arial"/>
        <family val="2"/>
      </rPr>
      <t>(150mm thick)</t>
    </r>
    <r>
      <rPr>
        <sz val="10"/>
        <color theme="1"/>
        <rFont val="Arial"/>
        <family val="2"/>
      </rPr>
      <t xml:space="preserve"> of pavement layers </t>
    </r>
    <r>
      <rPr>
        <i/>
        <sz val="10"/>
        <color theme="1"/>
        <rFont val="Arial"/>
        <family val="2"/>
      </rPr>
      <t>(Base)</t>
    </r>
    <r>
      <rPr>
        <sz val="10"/>
        <color theme="1"/>
        <rFont val="Arial"/>
        <family val="2"/>
      </rPr>
      <t xml:space="preserve"> </t>
    </r>
  </si>
  <si>
    <r>
      <t xml:space="preserve">Gravel shoulder layer </t>
    </r>
    <r>
      <rPr>
        <i/>
        <sz val="10"/>
        <color theme="1"/>
        <rFont val="Arial"/>
        <family val="2"/>
      </rPr>
      <t>(150mm thick)</t>
    </r>
    <r>
      <rPr>
        <sz val="10"/>
        <color theme="1"/>
        <rFont val="Arial"/>
        <family val="2"/>
      </rPr>
      <t xml:space="preserve"> compacted to 95% of MDD</t>
    </r>
  </si>
  <si>
    <r>
      <t xml:space="preserve">Single sided, reversible left or right </t>
    </r>
    <r>
      <rPr>
        <i/>
        <sz val="10"/>
        <color theme="1"/>
        <rFont val="Arial"/>
        <family val="2"/>
      </rPr>
      <t>(200x800mm)</t>
    </r>
  </si>
  <si>
    <r>
      <t xml:space="preserve">Double sided, reversible left or right </t>
    </r>
    <r>
      <rPr>
        <i/>
        <sz val="10"/>
        <color theme="1"/>
        <rFont val="Arial"/>
        <family val="2"/>
      </rPr>
      <t>(200x800mm)</t>
    </r>
  </si>
  <si>
    <r>
      <t xml:space="preserve">In inlet and outlet structures including kerbs, chutes and downpipes, skewed ends, catchpits, manholes, thrust and anchor blocks, excluding formwork but including Class U2 surfacing finish </t>
    </r>
    <r>
      <rPr>
        <i/>
        <sz val="10"/>
        <color theme="1"/>
        <rFont val="Arial"/>
        <family val="2"/>
      </rPr>
      <t>(Class 25/19 concrete)</t>
    </r>
  </si>
  <si>
    <t>Gravel pavement layer compaction and concrete strength tests for quality control and acceptance</t>
  </si>
  <si>
    <t>C3.3.8</t>
  </si>
  <si>
    <t>Linings for open drains:</t>
  </si>
  <si>
    <t>C3.3.8.1</t>
  </si>
  <si>
    <r>
      <t xml:space="preserve">Cast in situ concrete lining </t>
    </r>
    <r>
      <rPr>
        <i/>
        <sz val="10"/>
        <color theme="1"/>
        <rFont val="Arial"/>
        <family val="2"/>
      </rPr>
      <t>(Class 25/19 open drain)</t>
    </r>
  </si>
  <si>
    <t>C3.3.8.2</t>
  </si>
  <si>
    <r>
      <t xml:space="preserve">Class U2 surface finish to cast in situ concrete </t>
    </r>
    <r>
      <rPr>
        <i/>
        <sz val="10"/>
        <color theme="1"/>
        <rFont val="Arial"/>
        <family val="2"/>
      </rPr>
      <t>(open drain)</t>
    </r>
  </si>
  <si>
    <t>C3.3.8.3</t>
  </si>
  <si>
    <t>Stone pitched lining (200mm thickness)</t>
  </si>
  <si>
    <r>
      <t xml:space="preserve">Grouted stone pitching </t>
    </r>
    <r>
      <rPr>
        <i/>
        <sz val="10"/>
        <color theme="1"/>
        <rFont val="Arial"/>
        <family val="2"/>
      </rPr>
      <t>( open drain indicated)</t>
    </r>
  </si>
  <si>
    <t>C3.3.9</t>
  </si>
  <si>
    <t>Formwork to cast in situ concrete lining for open drains (Class F2 surface finish):</t>
  </si>
  <si>
    <t>To ends of slabs</t>
  </si>
  <si>
    <t>C3.3.12</t>
  </si>
  <si>
    <t>C3.3.12.3</t>
  </si>
  <si>
    <t>C3.3.16</t>
  </si>
  <si>
    <r>
      <t xml:space="preserve">Demolition and removal of existing kerbs and/or channel </t>
    </r>
    <r>
      <rPr>
        <i/>
        <sz val="10"/>
        <color theme="1"/>
        <rFont val="Arial"/>
        <family val="2"/>
      </rPr>
      <t>(Figure 8b)</t>
    </r>
  </si>
  <si>
    <t>C4.4: COMMERCIAL MATERIALS</t>
  </si>
  <si>
    <t>Prov Sum</t>
  </si>
  <si>
    <t>Handling costs and profit in respect of sub-item BC1.2.4 above</t>
  </si>
  <si>
    <r>
      <t xml:space="preserve">Prefabricated portal culverts; wall and roof combination </t>
    </r>
    <r>
      <rPr>
        <i/>
        <sz val="10"/>
        <color theme="1"/>
        <rFont val="Arial"/>
        <family val="2"/>
      </rPr>
      <t>(2 400 x 1 200mm, Class S75)</t>
    </r>
  </si>
  <si>
    <r>
      <t xml:space="preserve">Prefabricated floor slabs </t>
    </r>
    <r>
      <rPr>
        <i/>
        <sz val="10"/>
        <color theme="1"/>
        <rFont val="Arial"/>
        <family val="2"/>
      </rPr>
      <t>(2400mm, Class S75)</t>
    </r>
  </si>
  <si>
    <t>Soil and gravel material obtained from stockpiles including borrow pit</t>
  </si>
  <si>
    <t>C8.1.3</t>
  </si>
  <si>
    <t>Extra over item C8.1.1 for applying the prime coat accessible only to hand-held or light equipment</t>
  </si>
  <si>
    <t>Type G5/G6 material</t>
  </si>
  <si>
    <t>Type G7 material</t>
  </si>
  <si>
    <t>2,5% of Subtotal A</t>
  </si>
  <si>
    <t>(l)</t>
  </si>
  <si>
    <r>
      <t xml:space="preserve">Upper subbase gravel layer (chemically stabilised) </t>
    </r>
    <r>
      <rPr>
        <i/>
        <sz val="10"/>
        <color theme="1"/>
        <rFont val="Arial"/>
        <family val="2"/>
      </rPr>
      <t>(150mm thick)</t>
    </r>
    <r>
      <rPr>
        <sz val="10"/>
        <color theme="1"/>
        <rFont val="Arial"/>
        <family val="2"/>
      </rPr>
      <t xml:space="preserve"> compacted to 97% of MDD</t>
    </r>
  </si>
  <si>
    <t>(i) Handling costs and profit in respect of item C20.1.2.2(a)</t>
  </si>
  <si>
    <t>SCHEDULE OF QUANTITIES - SUMMARY</t>
  </si>
  <si>
    <t>QUALITY ASSURANCE</t>
  </si>
  <si>
    <t>TESTING MATERIALS AND JUDGEMENT OF WORKMANSHIP</t>
  </si>
  <si>
    <t>EARTHWORKS AND PAVEMENT LAYERS MATERIALS</t>
  </si>
  <si>
    <r>
      <t xml:space="preserve">Contract No.: </t>
    </r>
    <r>
      <rPr>
        <sz val="9"/>
        <color rgb="FFFF0000"/>
        <rFont val="Arial"/>
        <family val="2"/>
      </rPr>
      <t>TECH-033-2025/26</t>
    </r>
  </si>
  <si>
    <t>`</t>
  </si>
  <si>
    <t>Measuring wheel (small foldable wheel)</t>
  </si>
  <si>
    <t>B</t>
  </si>
  <si>
    <t>CONTRACT No.: TECH-033-2025/26</t>
  </si>
  <si>
    <t>Provision for cost for Project Steering Committee for attending meetings</t>
  </si>
  <si>
    <t>Provisional sum for compensation to land owners for borrow pit material</t>
  </si>
  <si>
    <t>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</si>
</sst>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R-1C09]#,##0.00"/>
    <numFmt numFmtId="165" formatCode="[$R-1C09]#,##0.00;[Red]\-[$R-1C09]#,##0.00"/>
    <numFmt numFmtId="166" formatCode="_-[$R-1C09]* #,##0.00_-;\-[$R-1C09]* #,##0.00_-;_-[$R-1C09]* &quot;-&quot;??_-;_-@_-"/>
    <numFmt numFmtId="167" formatCode="0.00000000"/>
    <numFmt numFmtId="168" formatCode="0.0"/>
    <numFmt numFmtId="169" formatCode="#,##0.00_ ;\-#,##0.00\ 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vertAlign val="superscript"/>
      <sz val="10"/>
      <color rgb="FF000000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 Bold"/>
    </font>
    <font>
      <sz val="10"/>
      <name val="Arial"/>
      <family val="2"/>
    </font>
    <font>
      <sz val="10"/>
      <color theme="1"/>
      <name val="Arial"/>
      <family val="2"/>
    </font>
    <font>
      <i/>
      <sz val="10"/>
      <color rgb="FFFF0000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i/>
      <vertAlign val="superscript"/>
      <sz val="10"/>
      <color theme="1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 Bold"/>
    </font>
    <font>
      <b/>
      <sz val="10"/>
      <color theme="1"/>
      <name val="Arial Bold"/>
    </font>
    <font>
      <b/>
      <i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rgb="FF000000"/>
      <name val="Aptos Narrow"/>
      <family val="2"/>
    </font>
    <font>
      <sz val="10"/>
      <color theme="1"/>
      <name val="Aptos Narrow"/>
      <family val="2"/>
    </font>
    <font>
      <sz val="10"/>
      <color rgb="FFFF0000"/>
      <name val="Arial"/>
      <family val="2"/>
    </font>
    <font>
      <sz val="8"/>
      <name val="Arial"/>
      <family val="2"/>
    </font>
    <font>
      <sz val="10"/>
      <color rgb="FF000000"/>
      <name val="Arial Bold"/>
    </font>
    <font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3" fillId="0" borderId="0"/>
    <xf numFmtId="166" fontId="3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542">
    <xf numFmtId="0" fontId="0" fillId="0" borderId="0" xfId="0"/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quotePrefix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0" fillId="0" borderId="10" xfId="0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0" fillId="0" borderId="15" xfId="0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6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5" fontId="0" fillId="0" borderId="7" xfId="0" applyNumberFormat="1" applyBorder="1" applyAlignment="1">
      <alignment vertical="center"/>
    </xf>
    <xf numFmtId="0" fontId="2" fillId="0" borderId="12" xfId="0" applyFont="1" applyBorder="1" applyAlignment="1">
      <alignment vertical="center"/>
    </xf>
    <xf numFmtId="166" fontId="0" fillId="0" borderId="2" xfId="2" applyFont="1" applyBorder="1" applyAlignment="1">
      <alignment vertical="center"/>
    </xf>
    <xf numFmtId="0" fontId="2" fillId="0" borderId="7" xfId="0" applyFont="1" applyBorder="1" applyAlignment="1" applyProtection="1">
      <alignment horizontal="left"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0" fontId="2" fillId="0" borderId="6" xfId="0" applyFont="1" applyBorder="1" applyAlignment="1" applyProtection="1">
      <alignment horizontal="left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quotePrefix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vertical="center"/>
      <protection locked="0"/>
    </xf>
    <xf numFmtId="0" fontId="5" fillId="0" borderId="14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166" fontId="0" fillId="0" borderId="2" xfId="2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165" fontId="0" fillId="0" borderId="2" xfId="0" applyNumberForma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vertical="center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vertical="center" wrapText="1"/>
      <protection locked="0"/>
    </xf>
    <xf numFmtId="0" fontId="6" fillId="0" borderId="14" xfId="0" applyFont="1" applyBorder="1" applyProtection="1">
      <protection locked="0"/>
    </xf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6" fillId="0" borderId="14" xfId="0" applyFont="1" applyBorder="1" applyAlignment="1" applyProtection="1">
      <alignment wrapText="1"/>
      <protection locked="0"/>
    </xf>
    <xf numFmtId="0" fontId="6" fillId="0" borderId="2" xfId="0" applyFont="1" applyBorder="1" applyProtection="1"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2" xfId="0" applyFont="1" applyBorder="1" applyProtection="1"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3" fillId="0" borderId="0" xfId="0" applyFont="1" applyAlignment="1" applyProtection="1">
      <alignment horizontal="justify" vertical="center" wrapText="1"/>
      <protection locked="0"/>
    </xf>
    <xf numFmtId="0" fontId="5" fillId="0" borderId="0" xfId="0" applyFont="1" applyAlignment="1" applyProtection="1">
      <alignment horizontal="justify" vertical="center" wrapText="1"/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166" fontId="0" fillId="0" borderId="2" xfId="2" applyFont="1" applyBorder="1" applyAlignment="1" applyProtection="1">
      <alignment vertical="center"/>
    </xf>
    <xf numFmtId="166" fontId="0" fillId="0" borderId="2" xfId="2" applyFont="1" applyBorder="1" applyAlignment="1">
      <alignment horizontal="center" vertical="center"/>
    </xf>
    <xf numFmtId="165" fontId="0" fillId="0" borderId="2" xfId="0" applyNumberFormat="1" applyBorder="1" applyAlignment="1">
      <alignment vertical="center"/>
    </xf>
    <xf numFmtId="166" fontId="0" fillId="0" borderId="2" xfId="2" applyFont="1" applyBorder="1" applyAlignment="1" applyProtection="1">
      <alignment horizontal="center" vertical="center"/>
      <protection locked="0"/>
    </xf>
    <xf numFmtId="166" fontId="0" fillId="0" borderId="2" xfId="2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wrapText="1"/>
      <protection locked="0"/>
    </xf>
    <xf numFmtId="0" fontId="5" fillId="0" borderId="2" xfId="0" applyFont="1" applyBorder="1" applyAlignment="1" applyProtection="1">
      <alignment wrapText="1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2" xfId="0" applyFont="1" applyBorder="1" applyProtection="1">
      <protection locked="0"/>
    </xf>
    <xf numFmtId="0" fontId="3" fillId="0" borderId="2" xfId="0" applyFont="1" applyBorder="1" applyAlignment="1" applyProtection="1">
      <alignment wrapText="1"/>
      <protection locked="0"/>
    </xf>
    <xf numFmtId="166" fontId="0" fillId="0" borderId="3" xfId="2" applyFont="1" applyBorder="1" applyAlignment="1" applyProtection="1">
      <alignment vertical="center"/>
    </xf>
    <xf numFmtId="166" fontId="3" fillId="0" borderId="2" xfId="2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7" fillId="0" borderId="2" xfId="0" applyFont="1" applyBorder="1" applyProtection="1">
      <protection locked="0"/>
    </xf>
    <xf numFmtId="0" fontId="0" fillId="0" borderId="0" xfId="0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2" fillId="0" borderId="18" xfId="0" applyFont="1" applyBorder="1" applyAlignment="1" applyProtection="1">
      <alignment horizontal="left" vertical="center"/>
      <protection locked="0"/>
    </xf>
    <xf numFmtId="0" fontId="0" fillId="0" borderId="15" xfId="0" applyBorder="1" applyAlignment="1" applyProtection="1">
      <alignment horizontal="left" vertical="center"/>
      <protection locked="0"/>
    </xf>
    <xf numFmtId="0" fontId="0" fillId="0" borderId="15" xfId="0" quotePrefix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wrapText="1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0" fillId="0" borderId="12" xfId="0" applyBorder="1" applyAlignment="1" applyProtection="1">
      <alignment vertical="center"/>
      <protection locked="0"/>
    </xf>
    <xf numFmtId="165" fontId="0" fillId="0" borderId="8" xfId="0" applyNumberFormat="1" applyBorder="1" applyAlignment="1" applyProtection="1">
      <alignment vertical="center"/>
      <protection locked="0"/>
    </xf>
    <xf numFmtId="166" fontId="0" fillId="0" borderId="8" xfId="2" applyFont="1" applyBorder="1" applyAlignment="1" applyProtection="1">
      <alignment vertical="center"/>
      <protection locked="0"/>
    </xf>
    <xf numFmtId="166" fontId="0" fillId="0" borderId="8" xfId="2" applyFont="1" applyBorder="1" applyAlignment="1" applyProtection="1">
      <alignment vertical="center"/>
    </xf>
    <xf numFmtId="0" fontId="3" fillId="0" borderId="19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17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wrapText="1"/>
      <protection locked="0"/>
    </xf>
    <xf numFmtId="0" fontId="6" fillId="0" borderId="9" xfId="0" applyFont="1" applyBorder="1" applyProtection="1">
      <protection locked="0"/>
    </xf>
    <xf numFmtId="0" fontId="5" fillId="0" borderId="8" xfId="0" applyFont="1" applyBorder="1" applyAlignment="1">
      <alignment horizontal="center" vertical="center" wrapText="1"/>
    </xf>
    <xf numFmtId="0" fontId="2" fillId="0" borderId="2" xfId="0" applyFont="1" applyBorder="1" applyAlignment="1" applyProtection="1">
      <alignment vertical="center" wrapText="1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2" xfId="0" applyBorder="1"/>
    <xf numFmtId="0" fontId="0" fillId="0" borderId="2" xfId="0" applyBorder="1" applyAlignment="1">
      <alignment horizontal="center"/>
    </xf>
    <xf numFmtId="166" fontId="0" fillId="0" borderId="3" xfId="2" applyFont="1" applyBorder="1" applyAlignment="1">
      <alignment vertical="center"/>
    </xf>
    <xf numFmtId="0" fontId="6" fillId="0" borderId="2" xfId="0" applyFont="1" applyBorder="1" applyAlignment="1" applyProtection="1">
      <alignment horizontal="justify" vertical="center" wrapText="1"/>
      <protection locked="0"/>
    </xf>
    <xf numFmtId="0" fontId="5" fillId="0" borderId="2" xfId="0" applyFont="1" applyBorder="1" applyAlignment="1" applyProtection="1">
      <alignment horizontal="justify" vertical="center" wrapText="1"/>
      <protection locked="0"/>
    </xf>
    <xf numFmtId="0" fontId="2" fillId="0" borderId="2" xfId="0" applyFont="1" applyBorder="1" applyAlignment="1" applyProtection="1">
      <alignment horizontal="justify" vertical="center" wrapText="1"/>
      <protection locked="0"/>
    </xf>
    <xf numFmtId="0" fontId="3" fillId="0" borderId="2" xfId="0" applyFont="1" applyBorder="1" applyAlignment="1" applyProtection="1">
      <alignment horizontal="justify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0" fillId="0" borderId="2" xfId="0" quotePrefix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justify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vertical="center"/>
      <protection locked="0"/>
    </xf>
    <xf numFmtId="165" fontId="3" fillId="0" borderId="2" xfId="0" applyNumberFormat="1" applyFont="1" applyBorder="1" applyAlignment="1">
      <alignment vertical="center"/>
    </xf>
    <xf numFmtId="166" fontId="3" fillId="0" borderId="3" xfId="2" applyFont="1" applyBorder="1" applyAlignment="1" applyProtection="1">
      <alignment vertical="center"/>
    </xf>
    <xf numFmtId="0" fontId="2" fillId="0" borderId="2" xfId="0" applyFont="1" applyBorder="1" applyAlignment="1" applyProtection="1">
      <alignment horizontal="justify"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3" fillId="0" borderId="3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65" fontId="3" fillId="0" borderId="2" xfId="0" applyNumberFormat="1" applyFont="1" applyBorder="1" applyAlignment="1" applyProtection="1">
      <alignment vertical="center" wrapText="1"/>
      <protection locked="0"/>
    </xf>
    <xf numFmtId="166" fontId="3" fillId="0" borderId="2" xfId="2" applyFont="1" applyBorder="1" applyAlignment="1" applyProtection="1">
      <alignment horizontal="center" vertical="center" wrapText="1"/>
      <protection locked="0"/>
    </xf>
    <xf numFmtId="166" fontId="3" fillId="0" borderId="2" xfId="2" applyFont="1" applyBorder="1" applyAlignment="1" applyProtection="1">
      <alignment vertical="center" wrapText="1"/>
      <protection locked="0"/>
    </xf>
    <xf numFmtId="165" fontId="3" fillId="0" borderId="2" xfId="0" applyNumberFormat="1" applyFont="1" applyBorder="1" applyAlignment="1">
      <alignment vertical="center" wrapText="1"/>
    </xf>
    <xf numFmtId="166" fontId="3" fillId="0" borderId="2" xfId="2" applyFont="1" applyBorder="1" applyAlignment="1" applyProtection="1">
      <alignment vertical="center" wrapText="1"/>
    </xf>
    <xf numFmtId="166" fontId="3" fillId="0" borderId="2" xfId="2" applyFont="1" applyBorder="1" applyAlignment="1" applyProtection="1">
      <alignment horizontal="center" vertical="center" wrapText="1"/>
    </xf>
    <xf numFmtId="0" fontId="3" fillId="0" borderId="2" xfId="0" quotePrefix="1" applyFont="1" applyBorder="1" applyAlignment="1" applyProtection="1">
      <alignment horizontal="left" vertical="center" wrapText="1"/>
      <protection locked="0"/>
    </xf>
    <xf numFmtId="0" fontId="3" fillId="0" borderId="2" xfId="0" quotePrefix="1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vertical="center" wrapText="1"/>
      <protection locked="0"/>
    </xf>
    <xf numFmtId="9" fontId="3" fillId="0" borderId="2" xfId="3" applyFont="1" applyBorder="1" applyAlignment="1" applyProtection="1">
      <alignment horizontal="center" vertical="center" wrapText="1"/>
      <protection locked="0"/>
    </xf>
    <xf numFmtId="0" fontId="10" fillId="0" borderId="2" xfId="0" applyFont="1" applyBorder="1" applyAlignment="1" applyProtection="1">
      <alignment vertical="center" wrapText="1"/>
      <protection locked="0"/>
    </xf>
    <xf numFmtId="166" fontId="3" fillId="0" borderId="2" xfId="0" applyNumberFormat="1" applyFont="1" applyBorder="1" applyAlignment="1">
      <alignment horizontal="center" vertical="center" wrapText="1"/>
    </xf>
    <xf numFmtId="166" fontId="3" fillId="0" borderId="3" xfId="2" applyFont="1" applyBorder="1" applyAlignment="1" applyProtection="1">
      <alignment horizontal="center" vertical="center"/>
    </xf>
    <xf numFmtId="0" fontId="5" fillId="0" borderId="2" xfId="0" applyFont="1" applyBorder="1" applyAlignment="1">
      <alignment horizontal="center"/>
    </xf>
    <xf numFmtId="0" fontId="11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 wrapText="1"/>
    </xf>
    <xf numFmtId="0" fontId="2" fillId="0" borderId="0" xfId="0" applyFont="1" applyAlignment="1" applyProtection="1">
      <alignment horizontal="justify" vertical="center"/>
      <protection locked="0"/>
    </xf>
    <xf numFmtId="0" fontId="3" fillId="0" borderId="2" xfId="0" applyFont="1" applyBorder="1" applyAlignment="1">
      <alignment horizontal="center"/>
    </xf>
    <xf numFmtId="0" fontId="2" fillId="0" borderId="8" xfId="0" applyFont="1" applyBorder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166" fontId="3" fillId="0" borderId="3" xfId="2" applyFont="1" applyBorder="1" applyAlignment="1" applyProtection="1">
      <alignment vertical="center"/>
      <protection locked="0"/>
    </xf>
    <xf numFmtId="0" fontId="3" fillId="0" borderId="2" xfId="0" applyFont="1" applyBorder="1"/>
    <xf numFmtId="0" fontId="14" fillId="0" borderId="2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16" xfId="0" applyFont="1" applyBorder="1" applyAlignment="1" applyProtection="1">
      <alignment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14" fillId="0" borderId="2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justify" vertical="center"/>
      <protection locked="0"/>
    </xf>
    <xf numFmtId="0" fontId="3" fillId="0" borderId="2" xfId="0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3" fillId="0" borderId="1" xfId="0" quotePrefix="1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>
      <alignment horizontal="center" vertical="center" wrapText="1"/>
    </xf>
    <xf numFmtId="0" fontId="5" fillId="0" borderId="2" xfId="0" applyFont="1" applyBorder="1" applyAlignment="1" applyProtection="1">
      <alignment horizontal="center" wrapText="1"/>
      <protection locked="0"/>
    </xf>
    <xf numFmtId="0" fontId="3" fillId="0" borderId="8" xfId="0" quotePrefix="1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vertical="center" wrapText="1"/>
      <protection locked="0"/>
    </xf>
    <xf numFmtId="0" fontId="5" fillId="0" borderId="2" xfId="0" applyFont="1" applyBorder="1" applyAlignment="1">
      <alignment horizontal="center" wrapText="1"/>
    </xf>
    <xf numFmtId="0" fontId="2" fillId="0" borderId="8" xfId="0" applyFont="1" applyBorder="1" applyAlignment="1" applyProtection="1">
      <alignment horizontal="justify" vertical="center" wrapText="1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7" fillId="0" borderId="8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0" fillId="0" borderId="21" xfId="0" applyBorder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vertical="center" wrapText="1"/>
      <protection locked="0"/>
    </xf>
    <xf numFmtId="0" fontId="0" fillId="0" borderId="3" xfId="0" applyBorder="1" applyProtection="1"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center" vertical="center"/>
    </xf>
    <xf numFmtId="0" fontId="0" fillId="0" borderId="3" xfId="0" applyBorder="1"/>
    <xf numFmtId="165" fontId="3" fillId="0" borderId="8" xfId="0" applyNumberFormat="1" applyFont="1" applyBorder="1" applyAlignment="1">
      <alignment vertical="center" wrapText="1"/>
    </xf>
    <xf numFmtId="0" fontId="7" fillId="0" borderId="2" xfId="0" applyFont="1" applyBorder="1" applyAlignment="1" applyProtection="1">
      <alignment horizontal="center" vertical="center"/>
      <protection locked="0"/>
    </xf>
    <xf numFmtId="166" fontId="3" fillId="0" borderId="8" xfId="2" applyFont="1" applyBorder="1" applyAlignment="1" applyProtection="1">
      <alignment vertical="center" wrapText="1"/>
      <protection locked="0"/>
    </xf>
    <xf numFmtId="166" fontId="3" fillId="0" borderId="8" xfId="2" applyFont="1" applyBorder="1" applyAlignment="1" applyProtection="1">
      <alignment vertical="center" wrapText="1"/>
    </xf>
    <xf numFmtId="166" fontId="3" fillId="0" borderId="8" xfId="2" applyFont="1" applyBorder="1" applyAlignment="1" applyProtection="1">
      <alignment horizontal="center" vertical="center" wrapText="1"/>
    </xf>
    <xf numFmtId="0" fontId="3" fillId="0" borderId="1" xfId="0" quotePrefix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justify" vertical="center"/>
      <protection locked="0"/>
    </xf>
    <xf numFmtId="0" fontId="8" fillId="0" borderId="2" xfId="0" applyFont="1" applyBorder="1" applyAlignment="1" applyProtection="1">
      <alignment horizontal="justify" vertical="center" wrapText="1"/>
      <protection locked="0"/>
    </xf>
    <xf numFmtId="0" fontId="7" fillId="0" borderId="2" xfId="0" applyFont="1" applyBorder="1" applyAlignment="1" applyProtection="1">
      <alignment horizontal="justify" vertical="center" wrapText="1"/>
      <protection locked="0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justify" vertical="center" wrapText="1"/>
      <protection locked="0"/>
    </xf>
    <xf numFmtId="0" fontId="2" fillId="0" borderId="22" xfId="0" applyFont="1" applyBorder="1" applyAlignment="1" applyProtection="1">
      <alignment horizontal="center" vertical="top"/>
      <protection locked="0"/>
    </xf>
    <xf numFmtId="0" fontId="3" fillId="0" borderId="0" xfId="0" applyFont="1" applyProtection="1">
      <protection locked="0"/>
    </xf>
    <xf numFmtId="166" fontId="0" fillId="0" borderId="2" xfId="2" applyFont="1" applyFill="1" applyBorder="1" applyAlignment="1" applyProtection="1">
      <alignment vertical="center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166" fontId="0" fillId="0" borderId="2" xfId="2" applyFont="1" applyFill="1" applyBorder="1" applyAlignment="1" applyProtection="1">
      <alignment horizontal="center" vertical="center"/>
      <protection locked="0"/>
    </xf>
    <xf numFmtId="0" fontId="16" fillId="0" borderId="14" xfId="0" applyFont="1" applyBorder="1" applyAlignment="1" applyProtection="1">
      <alignment vertical="center" wrapText="1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16" fillId="0" borderId="2" xfId="0" applyFont="1" applyBorder="1" applyProtection="1">
      <protection locked="0"/>
    </xf>
    <xf numFmtId="0" fontId="16" fillId="0" borderId="2" xfId="0" applyFont="1" applyBorder="1" applyAlignment="1" applyProtection="1">
      <alignment horizontal="left" vertical="center" wrapText="1"/>
      <protection locked="0"/>
    </xf>
    <xf numFmtId="0" fontId="16" fillId="0" borderId="14" xfId="0" applyFont="1" applyBorder="1" applyAlignment="1" applyProtection="1">
      <alignment horizontal="left" vertical="center" wrapText="1"/>
      <protection locked="0"/>
    </xf>
    <xf numFmtId="0" fontId="16" fillId="0" borderId="14" xfId="0" applyFont="1" applyBorder="1" applyAlignment="1" applyProtection="1">
      <alignment wrapText="1"/>
      <protection locked="0"/>
    </xf>
    <xf numFmtId="0" fontId="18" fillId="0" borderId="2" xfId="0" applyFont="1" applyBorder="1" applyAlignment="1" applyProtection="1">
      <alignment wrapText="1"/>
      <protection locked="0"/>
    </xf>
    <xf numFmtId="0" fontId="16" fillId="0" borderId="2" xfId="0" applyFont="1" applyBorder="1" applyAlignment="1" applyProtection="1">
      <alignment wrapText="1"/>
      <protection locked="0"/>
    </xf>
    <xf numFmtId="0" fontId="16" fillId="0" borderId="2" xfId="0" applyFont="1" applyBorder="1" applyAlignment="1" applyProtection="1">
      <alignment vertical="center" wrapText="1"/>
      <protection locked="0"/>
    </xf>
    <xf numFmtId="0" fontId="19" fillId="0" borderId="2" xfId="0" applyFont="1" applyBorder="1" applyAlignment="1" applyProtection="1">
      <alignment vertical="center" wrapText="1"/>
      <protection locked="0"/>
    </xf>
    <xf numFmtId="0" fontId="19" fillId="0" borderId="2" xfId="0" applyFont="1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justify" vertical="center" wrapText="1"/>
    </xf>
    <xf numFmtId="0" fontId="19" fillId="0" borderId="2" xfId="0" applyFont="1" applyBorder="1" applyAlignment="1">
      <alignment horizontal="justify" vertical="center" wrapText="1"/>
    </xf>
    <xf numFmtId="0" fontId="19" fillId="0" borderId="2" xfId="0" applyFont="1" applyBorder="1" applyAlignment="1">
      <alignment horizontal="left" vertical="center" wrapText="1"/>
    </xf>
    <xf numFmtId="0" fontId="16" fillId="0" borderId="2" xfId="0" applyFont="1" applyBorder="1" applyAlignment="1" applyProtection="1">
      <alignment horizontal="justify" vertical="center" wrapText="1"/>
      <protection locked="0"/>
    </xf>
    <xf numFmtId="0" fontId="19" fillId="0" borderId="2" xfId="0" applyFont="1" applyBorder="1" applyAlignment="1" applyProtection="1">
      <alignment horizontal="justify" vertical="center" wrapText="1"/>
      <protection locked="0"/>
    </xf>
    <xf numFmtId="0" fontId="16" fillId="0" borderId="15" xfId="0" applyFont="1" applyBorder="1" applyAlignment="1" applyProtection="1">
      <alignment vertical="center" wrapText="1"/>
      <protection locked="0"/>
    </xf>
    <xf numFmtId="0" fontId="16" fillId="0" borderId="15" xfId="0" applyFont="1" applyBorder="1" applyAlignment="1" applyProtection="1">
      <alignment horizontal="left" vertical="center" wrapText="1"/>
      <protection locked="0"/>
    </xf>
    <xf numFmtId="0" fontId="16" fillId="0" borderId="2" xfId="0" applyFont="1" applyBorder="1" applyAlignment="1" applyProtection="1">
      <alignment vertical="center"/>
      <protection locked="0"/>
    </xf>
    <xf numFmtId="0" fontId="18" fillId="0" borderId="2" xfId="0" applyFont="1" applyBorder="1" applyAlignment="1" applyProtection="1">
      <alignment vertical="center" wrapText="1"/>
      <protection locked="0"/>
    </xf>
    <xf numFmtId="0" fontId="16" fillId="0" borderId="1" xfId="0" applyFont="1" applyBorder="1" applyAlignment="1" applyProtection="1">
      <alignment horizontal="justify" vertical="center" wrapText="1"/>
      <protection locked="0"/>
    </xf>
    <xf numFmtId="0" fontId="22" fillId="0" borderId="2" xfId="0" applyFont="1" applyBorder="1" applyAlignment="1" applyProtection="1">
      <alignment horizontal="left" vertical="center" wrapText="1"/>
      <protection locked="0"/>
    </xf>
    <xf numFmtId="0" fontId="19" fillId="0" borderId="2" xfId="0" applyFont="1" applyBorder="1" applyAlignment="1" applyProtection="1">
      <alignment vertical="center"/>
      <protection locked="0"/>
    </xf>
    <xf numFmtId="0" fontId="19" fillId="0" borderId="2" xfId="0" applyFont="1" applyBorder="1" applyAlignment="1" applyProtection="1">
      <alignment wrapText="1"/>
      <protection locked="0"/>
    </xf>
    <xf numFmtId="0" fontId="19" fillId="0" borderId="0" xfId="0" applyFont="1" applyAlignment="1" applyProtection="1">
      <alignment horizontal="left" vertical="center" wrapText="1"/>
      <protection locked="0"/>
    </xf>
    <xf numFmtId="0" fontId="16" fillId="0" borderId="1" xfId="0" applyFont="1" applyBorder="1" applyAlignment="1" applyProtection="1">
      <alignment horizontal="left" vertical="center" wrapText="1"/>
      <protection locked="0"/>
    </xf>
    <xf numFmtId="0" fontId="5" fillId="0" borderId="14" xfId="0" applyFont="1" applyBorder="1" applyAlignment="1" applyProtection="1">
      <alignment vertical="center"/>
      <protection locked="0"/>
    </xf>
    <xf numFmtId="0" fontId="11" fillId="2" borderId="0" xfId="0" applyFont="1" applyFill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0" fontId="11" fillId="0" borderId="2" xfId="0" applyFont="1" applyBorder="1" applyAlignment="1" applyProtection="1">
      <alignment horizontal="left" vertical="center" wrapText="1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3" fillId="0" borderId="0" xfId="0" quotePrefix="1" applyFont="1" applyAlignment="1" applyProtection="1">
      <alignment horizontal="left" vertical="center" wrapText="1"/>
      <protection locked="0"/>
    </xf>
    <xf numFmtId="0" fontId="5" fillId="0" borderId="0" xfId="0" applyFont="1" applyAlignment="1">
      <alignment horizontal="center" vertical="center"/>
    </xf>
    <xf numFmtId="166" fontId="3" fillId="0" borderId="0" xfId="2" applyFont="1" applyBorder="1" applyAlignment="1" applyProtection="1">
      <alignment horizontal="center" vertical="center" wrapText="1"/>
      <protection locked="0"/>
    </xf>
    <xf numFmtId="166" fontId="0" fillId="0" borderId="0" xfId="2" applyFont="1" applyBorder="1" applyAlignment="1" applyProtection="1">
      <alignment vertical="center"/>
    </xf>
    <xf numFmtId="0" fontId="3" fillId="0" borderId="0" xfId="0" applyFont="1" applyAlignment="1">
      <alignment horizontal="center" vertical="center" wrapText="1"/>
    </xf>
    <xf numFmtId="166" fontId="3" fillId="0" borderId="0" xfId="2" applyFont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2" borderId="0" xfId="0" quotePrefix="1" applyFont="1" applyFill="1" applyAlignment="1" applyProtection="1">
      <alignment horizontal="left" vertical="center" wrapText="1"/>
      <protection locked="0"/>
    </xf>
    <xf numFmtId="166" fontId="3" fillId="0" borderId="0" xfId="2" applyFont="1" applyBorder="1" applyAlignment="1" applyProtection="1">
      <alignment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3" fillId="2" borderId="0" xfId="0" applyFont="1" applyFill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7" xfId="0" applyFont="1" applyBorder="1" applyAlignment="1" applyProtection="1">
      <alignment vertical="center"/>
      <protection locked="0"/>
    </xf>
    <xf numFmtId="0" fontId="3" fillId="0" borderId="7" xfId="0" applyFont="1" applyBorder="1" applyProtection="1">
      <protection locked="0"/>
    </xf>
    <xf numFmtId="0" fontId="3" fillId="0" borderId="15" xfId="0" applyFont="1" applyBorder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39" fontId="0" fillId="0" borderId="2" xfId="2" applyNumberFormat="1" applyFont="1" applyBorder="1" applyAlignment="1">
      <alignment horizontal="right"/>
    </xf>
    <xf numFmtId="39" fontId="0" fillId="0" borderId="2" xfId="2" applyNumberFormat="1" applyFont="1" applyBorder="1" applyAlignment="1" applyProtection="1">
      <alignment horizontal="right"/>
    </xf>
    <xf numFmtId="39" fontId="3" fillId="0" borderId="2" xfId="2" applyNumberFormat="1" applyFont="1" applyBorder="1" applyAlignment="1" applyProtection="1">
      <alignment horizontal="right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6" fillId="0" borderId="17" xfId="0" applyFont="1" applyBorder="1" applyProtection="1">
      <protection locked="0"/>
    </xf>
    <xf numFmtId="0" fontId="3" fillId="0" borderId="22" xfId="0" applyFont="1" applyBorder="1" applyAlignment="1">
      <alignment horizontal="left" vertical="center"/>
    </xf>
    <xf numFmtId="0" fontId="2" fillId="0" borderId="22" xfId="0" applyFont="1" applyBorder="1" applyAlignment="1" applyProtection="1">
      <alignment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39" fontId="0" fillId="0" borderId="22" xfId="2" applyNumberFormat="1" applyFont="1" applyBorder="1" applyAlignment="1" applyProtection="1">
      <alignment horizontal="right" vertical="center"/>
    </xf>
    <xf numFmtId="166" fontId="0" fillId="0" borderId="2" xfId="2" applyFont="1" applyBorder="1" applyAlignment="1" applyProtection="1"/>
    <xf numFmtId="39" fontId="3" fillId="0" borderId="8" xfId="2" applyNumberFormat="1" applyFont="1" applyBorder="1" applyAlignment="1" applyProtection="1">
      <alignment horizontal="right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center" vertical="center" wrapText="1"/>
      <protection locked="0"/>
    </xf>
    <xf numFmtId="165" fontId="0" fillId="0" borderId="2" xfId="0" applyNumberFormat="1" applyBorder="1"/>
    <xf numFmtId="39" fontId="0" fillId="0" borderId="22" xfId="2" applyNumberFormat="1" applyFont="1" applyBorder="1" applyAlignment="1" applyProtection="1">
      <alignment vertical="center"/>
      <protection locked="0"/>
    </xf>
    <xf numFmtId="39" fontId="0" fillId="0" borderId="22" xfId="2" applyNumberFormat="1" applyFont="1" applyBorder="1" applyAlignment="1" applyProtection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22" xfId="0" applyFont="1" applyBorder="1" applyAlignment="1" applyProtection="1">
      <alignment vertical="center"/>
      <protection locked="0"/>
    </xf>
    <xf numFmtId="0" fontId="3" fillId="0" borderId="22" xfId="0" applyFont="1" applyBorder="1" applyAlignment="1">
      <alignment vertical="center"/>
    </xf>
    <xf numFmtId="39" fontId="3" fillId="0" borderId="22" xfId="2" applyNumberFormat="1" applyFont="1" applyBorder="1" applyAlignment="1" applyProtection="1">
      <alignment vertical="center"/>
    </xf>
    <xf numFmtId="39" fontId="3" fillId="0" borderId="2" xfId="2" applyNumberFormat="1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4" fontId="0" fillId="0" borderId="2" xfId="0" applyNumberFormat="1" applyBorder="1" applyAlignment="1" applyProtection="1">
      <alignment horizontal="right" vertical="center"/>
      <protection locked="0"/>
    </xf>
    <xf numFmtId="4" fontId="3" fillId="0" borderId="2" xfId="2" applyNumberFormat="1" applyFont="1" applyBorder="1" applyAlignment="1" applyProtection="1">
      <alignment horizontal="right" vertical="center"/>
    </xf>
    <xf numFmtId="4" fontId="3" fillId="0" borderId="2" xfId="2" applyNumberFormat="1" applyFont="1" applyBorder="1" applyAlignment="1" applyProtection="1">
      <alignment horizontal="right" vertical="center"/>
      <protection locked="0"/>
    </xf>
    <xf numFmtId="4" fontId="0" fillId="0" borderId="2" xfId="2" applyNumberFormat="1" applyFont="1" applyBorder="1" applyAlignment="1" applyProtection="1">
      <alignment horizontal="right" vertical="center"/>
    </xf>
    <xf numFmtId="0" fontId="3" fillId="0" borderId="22" xfId="0" applyFont="1" applyBorder="1" applyAlignment="1">
      <alignment horizontal="center" vertical="center"/>
    </xf>
    <xf numFmtId="4" fontId="3" fillId="0" borderId="22" xfId="2" applyNumberFormat="1" applyFont="1" applyBorder="1" applyAlignment="1" applyProtection="1">
      <alignment horizontal="right" vertical="center"/>
    </xf>
    <xf numFmtId="4" fontId="0" fillId="0" borderId="2" xfId="0" applyNumberFormat="1" applyBorder="1" applyAlignment="1" applyProtection="1">
      <alignment horizontal="right"/>
      <protection locked="0"/>
    </xf>
    <xf numFmtId="4" fontId="3" fillId="0" borderId="2" xfId="0" applyNumberFormat="1" applyFont="1" applyBorder="1" applyAlignment="1">
      <alignment horizontal="right"/>
    </xf>
    <xf numFmtId="4" fontId="3" fillId="0" borderId="2" xfId="2" applyNumberFormat="1" applyFont="1" applyBorder="1" applyAlignment="1" applyProtection="1">
      <alignment horizontal="right"/>
    </xf>
    <xf numFmtId="4" fontId="3" fillId="0" borderId="2" xfId="2" applyNumberFormat="1" applyFont="1" applyBorder="1" applyAlignment="1" applyProtection="1">
      <alignment horizontal="right"/>
      <protection locked="0"/>
    </xf>
    <xf numFmtId="4" fontId="0" fillId="0" borderId="2" xfId="2" applyNumberFormat="1" applyFont="1" applyBorder="1" applyAlignment="1" applyProtection="1">
      <alignment horizontal="right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3" fillId="0" borderId="22" xfId="0" applyFont="1" applyBorder="1" applyAlignment="1" applyProtection="1">
      <alignment horizontal="center" vertical="center"/>
      <protection locked="0"/>
    </xf>
    <xf numFmtId="166" fontId="3" fillId="0" borderId="2" xfId="2" applyFont="1" applyBorder="1" applyAlignment="1" applyProtection="1">
      <alignment wrapText="1"/>
    </xf>
    <xf numFmtId="0" fontId="3" fillId="0" borderId="8" xfId="0" applyFont="1" applyBorder="1" applyAlignment="1">
      <alignment wrapText="1"/>
    </xf>
    <xf numFmtId="0" fontId="3" fillId="0" borderId="22" xfId="0" applyFont="1" applyBorder="1"/>
    <xf numFmtId="4" fontId="3" fillId="0" borderId="2" xfId="2" applyNumberFormat="1" applyFont="1" applyBorder="1" applyAlignment="1" applyProtection="1">
      <alignment horizontal="center" wrapText="1"/>
      <protection locked="0"/>
    </xf>
    <xf numFmtId="4" fontId="3" fillId="0" borderId="2" xfId="0" applyNumberFormat="1" applyFont="1" applyBorder="1" applyAlignment="1">
      <alignment horizontal="center" wrapText="1"/>
    </xf>
    <xf numFmtId="4" fontId="3" fillId="0" borderId="2" xfId="2" applyNumberFormat="1" applyFont="1" applyBorder="1" applyAlignment="1" applyProtection="1">
      <alignment wrapText="1"/>
    </xf>
    <xf numFmtId="4" fontId="3" fillId="0" borderId="8" xfId="2" applyNumberFormat="1" applyFont="1" applyBorder="1" applyAlignment="1" applyProtection="1">
      <alignment wrapText="1"/>
    </xf>
    <xf numFmtId="4" fontId="3" fillId="0" borderId="22" xfId="2" applyNumberFormat="1" applyFont="1" applyBorder="1" applyAlignment="1" applyProtection="1"/>
    <xf numFmtId="4" fontId="3" fillId="0" borderId="2" xfId="2" applyNumberFormat="1" applyFont="1" applyBorder="1" applyAlignment="1" applyProtection="1">
      <alignment horizontal="right" wrapText="1"/>
      <protection locked="0"/>
    </xf>
    <xf numFmtId="4" fontId="3" fillId="0" borderId="2" xfId="0" applyNumberFormat="1" applyFont="1" applyBorder="1" applyAlignment="1">
      <alignment horizontal="right" wrapText="1"/>
    </xf>
    <xf numFmtId="4" fontId="3" fillId="0" borderId="2" xfId="2" applyNumberFormat="1" applyFont="1" applyBorder="1" applyAlignment="1" applyProtection="1">
      <alignment horizontal="right" wrapText="1"/>
    </xf>
    <xf numFmtId="4" fontId="3" fillId="0" borderId="8" xfId="0" applyNumberFormat="1" applyFont="1" applyBorder="1" applyAlignment="1">
      <alignment horizontal="right" wrapText="1"/>
    </xf>
    <xf numFmtId="4" fontId="3" fillId="0" borderId="8" xfId="2" applyNumberFormat="1" applyFont="1" applyBorder="1" applyAlignment="1" applyProtection="1">
      <alignment horizontal="right" wrapText="1"/>
    </xf>
    <xf numFmtId="4" fontId="3" fillId="0" borderId="22" xfId="0" applyNumberFormat="1" applyFont="1" applyBorder="1" applyAlignment="1">
      <alignment horizontal="right"/>
    </xf>
    <xf numFmtId="4" fontId="3" fillId="0" borderId="22" xfId="2" applyNumberFormat="1" applyFont="1" applyBorder="1" applyAlignment="1" applyProtection="1">
      <alignment horizontal="right"/>
    </xf>
    <xf numFmtId="4" fontId="3" fillId="0" borderId="22" xfId="2" applyNumberFormat="1" applyFont="1" applyBorder="1" applyAlignment="1" applyProtection="1">
      <alignment vertical="center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 applyProtection="1">
      <alignment horizontal="center" wrapText="1"/>
      <protection locked="0"/>
    </xf>
    <xf numFmtId="4" fontId="3" fillId="0" borderId="2" xfId="0" applyNumberFormat="1" applyFont="1" applyBorder="1" applyAlignment="1" applyProtection="1">
      <alignment horizontal="right" wrapText="1"/>
      <protection locked="0"/>
    </xf>
    <xf numFmtId="4" fontId="3" fillId="0" borderId="8" xfId="0" applyNumberFormat="1" applyFont="1" applyBorder="1" applyAlignment="1" applyProtection="1">
      <alignment horizontal="right" wrapText="1"/>
      <protection locked="0"/>
    </xf>
    <xf numFmtId="165" fontId="3" fillId="0" borderId="2" xfId="0" applyNumberFormat="1" applyFont="1" applyBorder="1" applyAlignment="1">
      <alignment wrapText="1"/>
    </xf>
    <xf numFmtId="166" fontId="3" fillId="0" borderId="2" xfId="2" applyFont="1" applyBorder="1" applyAlignment="1" applyProtection="1">
      <alignment horizontal="center" wrapText="1"/>
    </xf>
    <xf numFmtId="0" fontId="3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"/>
    </xf>
    <xf numFmtId="39" fontId="3" fillId="0" borderId="2" xfId="2" applyNumberFormat="1" applyFont="1" applyBorder="1" applyAlignment="1" applyProtection="1">
      <alignment horizontal="right" wrapText="1"/>
      <protection locked="0"/>
    </xf>
    <xf numFmtId="39" fontId="3" fillId="0" borderId="2" xfId="2" applyNumberFormat="1" applyFont="1" applyBorder="1" applyAlignment="1" applyProtection="1">
      <alignment horizontal="right" wrapText="1"/>
    </xf>
    <xf numFmtId="0" fontId="3" fillId="0" borderId="8" xfId="0" quotePrefix="1" applyFont="1" applyBorder="1" applyAlignment="1" applyProtection="1">
      <alignment horizontal="center" vertical="center" wrapText="1"/>
      <protection locked="0"/>
    </xf>
    <xf numFmtId="39" fontId="3" fillId="0" borderId="8" xfId="2" applyNumberFormat="1" applyFont="1" applyBorder="1" applyAlignment="1" applyProtection="1">
      <alignment horizontal="right" wrapText="1"/>
    </xf>
    <xf numFmtId="39" fontId="3" fillId="0" borderId="22" xfId="2" applyNumberFormat="1" applyFont="1" applyBorder="1" applyAlignment="1" applyProtection="1">
      <alignment horizontal="right"/>
    </xf>
    <xf numFmtId="166" fontId="0" fillId="0" borderId="1" xfId="2" applyFont="1" applyBorder="1" applyAlignment="1" applyProtection="1">
      <alignment horizontal="center" vertical="center"/>
    </xf>
    <xf numFmtId="166" fontId="0" fillId="0" borderId="1" xfId="2" applyFont="1" applyBorder="1" applyAlignment="1" applyProtection="1">
      <alignment vertical="center"/>
    </xf>
    <xf numFmtId="166" fontId="3" fillId="0" borderId="2" xfId="0" applyNumberFormat="1" applyFont="1" applyBorder="1" applyAlignment="1">
      <alignment horizontal="center" wrapText="1"/>
    </xf>
    <xf numFmtId="9" fontId="3" fillId="0" borderId="2" xfId="3" applyFont="1" applyBorder="1" applyAlignment="1" applyProtection="1">
      <alignment horizontal="center" wrapText="1"/>
      <protection locked="0"/>
    </xf>
    <xf numFmtId="4" fontId="3" fillId="0" borderId="2" xfId="3" applyNumberFormat="1" applyFont="1" applyBorder="1" applyAlignment="1" applyProtection="1">
      <alignment horizontal="right" wrapText="1"/>
      <protection locked="0"/>
    </xf>
    <xf numFmtId="4" fontId="3" fillId="0" borderId="2" xfId="2" applyNumberFormat="1" applyFont="1" applyBorder="1" applyAlignment="1" applyProtection="1">
      <alignment horizontal="right" vertical="center" wrapText="1"/>
    </xf>
    <xf numFmtId="0" fontId="3" fillId="0" borderId="2" xfId="0" quotePrefix="1" applyFont="1" applyBorder="1" applyAlignment="1" applyProtection="1">
      <alignment horizontal="center" vertical="top" wrapText="1"/>
      <protection locked="0"/>
    </xf>
    <xf numFmtId="37" fontId="3" fillId="0" borderId="2" xfId="0" applyNumberFormat="1" applyFont="1" applyBorder="1" applyAlignment="1">
      <alignment horizontal="center" wrapText="1"/>
    </xf>
    <xf numFmtId="4" fontId="3" fillId="0" borderId="8" xfId="2" applyNumberFormat="1" applyFont="1" applyBorder="1" applyAlignment="1" applyProtection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0" borderId="8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 vertical="top"/>
      <protection locked="0"/>
    </xf>
    <xf numFmtId="0" fontId="0" fillId="0" borderId="2" xfId="0" applyBorder="1" applyAlignment="1" applyProtection="1">
      <alignment horizontal="center" vertical="top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 vertical="top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vertical="center"/>
      <protection locked="0"/>
    </xf>
    <xf numFmtId="0" fontId="2" fillId="0" borderId="13" xfId="0" applyFont="1" applyBorder="1" applyAlignment="1" applyProtection="1">
      <alignment vertical="center"/>
      <protection locked="0"/>
    </xf>
    <xf numFmtId="39" fontId="3" fillId="0" borderId="2" xfId="2" applyNumberFormat="1" applyFont="1" applyBorder="1" applyAlignment="1" applyProtection="1">
      <alignment vertical="center" wrapText="1"/>
    </xf>
    <xf numFmtId="39" fontId="3" fillId="0" borderId="2" xfId="2" applyNumberFormat="1" applyFont="1" applyBorder="1" applyAlignment="1" applyProtection="1">
      <alignment horizontal="center" vertical="center" wrapText="1"/>
      <protection locked="0"/>
    </xf>
    <xf numFmtId="39" fontId="3" fillId="0" borderId="2" xfId="2" applyNumberFormat="1" applyFont="1" applyBorder="1" applyAlignment="1" applyProtection="1">
      <alignment horizontal="center" vertical="center" wrapText="1"/>
    </xf>
    <xf numFmtId="39" fontId="3" fillId="0" borderId="8" xfId="2" applyNumberFormat="1" applyFont="1" applyBorder="1" applyAlignment="1" applyProtection="1">
      <alignment horizontal="center" vertical="center" wrapText="1"/>
    </xf>
    <xf numFmtId="39" fontId="3" fillId="0" borderId="8" xfId="2" applyNumberFormat="1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justify" vertical="center"/>
      <protection locked="0"/>
    </xf>
    <xf numFmtId="37" fontId="0" fillId="0" borderId="2" xfId="0" applyNumberFormat="1" applyBorder="1" applyAlignment="1">
      <alignment horizontal="center"/>
    </xf>
    <xf numFmtId="9" fontId="0" fillId="0" borderId="2" xfId="3" applyFont="1" applyBorder="1" applyAlignment="1" applyProtection="1">
      <alignment horizontal="center"/>
      <protection locked="0"/>
    </xf>
    <xf numFmtId="166" fontId="0" fillId="0" borderId="2" xfId="2" applyFont="1" applyBorder="1" applyAlignment="1" applyProtection="1">
      <alignment horizontal="center"/>
    </xf>
    <xf numFmtId="4" fontId="0" fillId="0" borderId="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/>
    </xf>
    <xf numFmtId="4" fontId="0" fillId="0" borderId="2" xfId="2" applyNumberFormat="1" applyFont="1" applyBorder="1" applyAlignment="1" applyProtection="1">
      <alignment horizontal="right"/>
      <protection locked="0"/>
    </xf>
    <xf numFmtId="4" fontId="0" fillId="0" borderId="2" xfId="3" applyNumberFormat="1" applyFont="1" applyBorder="1" applyAlignment="1" applyProtection="1">
      <alignment horizontal="right"/>
      <protection locked="0"/>
    </xf>
    <xf numFmtId="0" fontId="3" fillId="0" borderId="8" xfId="0" applyFont="1" applyBorder="1" applyAlignment="1" applyProtection="1">
      <alignment horizontal="left" vertical="center"/>
      <protection locked="0"/>
    </xf>
    <xf numFmtId="4" fontId="0" fillId="0" borderId="8" xfId="2" applyNumberFormat="1" applyFont="1" applyBorder="1" applyAlignment="1" applyProtection="1">
      <alignment horizontal="right"/>
    </xf>
    <xf numFmtId="4" fontId="0" fillId="0" borderId="22" xfId="2" applyNumberFormat="1" applyFont="1" applyBorder="1" applyAlignment="1" applyProtection="1">
      <alignment horizontal="right"/>
    </xf>
    <xf numFmtId="0" fontId="3" fillId="0" borderId="8" xfId="0" quotePrefix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left" vertical="center" wrapText="1"/>
      <protection locked="0"/>
    </xf>
    <xf numFmtId="0" fontId="0" fillId="0" borderId="12" xfId="0" applyBorder="1"/>
    <xf numFmtId="0" fontId="5" fillId="0" borderId="8" xfId="0" applyFont="1" applyBorder="1" applyAlignment="1" applyProtection="1">
      <alignment horizontal="center" wrapText="1"/>
      <protection locked="0"/>
    </xf>
    <xf numFmtId="166" fontId="3" fillId="0" borderId="8" xfId="0" applyNumberFormat="1" applyFont="1" applyBorder="1" applyAlignment="1">
      <alignment horizontal="center" wrapText="1"/>
    </xf>
    <xf numFmtId="4" fontId="0" fillId="0" borderId="1" xfId="0" applyNumberFormat="1" applyBorder="1" applyAlignment="1">
      <alignment horizontal="center"/>
    </xf>
    <xf numFmtId="4" fontId="0" fillId="0" borderId="1" xfId="2" applyNumberFormat="1" applyFont="1" applyBorder="1" applyAlignment="1" applyProtection="1"/>
    <xf numFmtId="4" fontId="3" fillId="0" borderId="2" xfId="2" applyNumberFormat="1" applyFont="1" applyBorder="1" applyAlignment="1" applyProtection="1">
      <alignment wrapText="1"/>
      <protection locked="0"/>
    </xf>
    <xf numFmtId="4" fontId="3" fillId="0" borderId="2" xfId="3" applyNumberFormat="1" applyFont="1" applyBorder="1" applyAlignment="1" applyProtection="1">
      <alignment horizontal="center" wrapText="1"/>
      <protection locked="0"/>
    </xf>
    <xf numFmtId="4" fontId="3" fillId="0" borderId="8" xfId="3" applyNumberFormat="1" applyFont="1" applyBorder="1" applyAlignment="1" applyProtection="1">
      <alignment horizontal="center" wrapText="1"/>
      <protection locked="0"/>
    </xf>
    <xf numFmtId="0" fontId="3" fillId="0" borderId="2" xfId="0" applyFont="1" applyBorder="1" applyAlignment="1" applyProtection="1">
      <alignment horizontal="center" vertical="top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0" fontId="5" fillId="0" borderId="2" xfId="0" applyFont="1" applyBorder="1" applyAlignment="1" applyProtection="1">
      <alignment horizontal="center"/>
      <protection locked="0"/>
    </xf>
    <xf numFmtId="39" fontId="3" fillId="0" borderId="2" xfId="2" applyNumberFormat="1" applyFont="1" applyBorder="1" applyAlignment="1" applyProtection="1">
      <alignment horizontal="right" vertical="center" wrapText="1"/>
      <protection locked="0"/>
    </xf>
    <xf numFmtId="39" fontId="3" fillId="0" borderId="2" xfId="2" applyNumberFormat="1" applyFont="1" applyBorder="1" applyAlignment="1" applyProtection="1">
      <alignment horizontal="right" vertical="center" wrapText="1"/>
    </xf>
    <xf numFmtId="4" fontId="0" fillId="0" borderId="1" xfId="0" applyNumberFormat="1" applyBorder="1" applyAlignment="1">
      <alignment horizontal="right"/>
    </xf>
    <xf numFmtId="0" fontId="0" fillId="0" borderId="8" xfId="0" applyBorder="1" applyAlignment="1" applyProtection="1">
      <alignment horizontal="left" vertical="center"/>
      <protection locked="0"/>
    </xf>
    <xf numFmtId="0" fontId="7" fillId="0" borderId="8" xfId="0" applyFont="1" applyBorder="1" applyProtection="1">
      <protection locked="0"/>
    </xf>
    <xf numFmtId="0" fontId="0" fillId="0" borderId="8" xfId="0" applyBorder="1" applyAlignment="1" applyProtection="1">
      <alignment vertical="center"/>
      <protection locked="0"/>
    </xf>
    <xf numFmtId="0" fontId="0" fillId="0" borderId="12" xfId="0" applyBorder="1" applyProtection="1">
      <protection locked="0"/>
    </xf>
    <xf numFmtId="4" fontId="0" fillId="0" borderId="2" xfId="2" applyNumberFormat="1" applyFont="1" applyBorder="1" applyAlignment="1" applyProtection="1">
      <alignment horizontal="right" vertical="center"/>
      <protection locked="0"/>
    </xf>
    <xf numFmtId="4" fontId="0" fillId="0" borderId="8" xfId="0" applyNumberFormat="1" applyBorder="1" applyAlignment="1">
      <alignment horizontal="right" vertical="center"/>
    </xf>
    <xf numFmtId="4" fontId="0" fillId="0" borderId="8" xfId="0" applyNumberFormat="1" applyBorder="1" applyAlignment="1" applyProtection="1">
      <alignment horizontal="right" vertical="center"/>
      <protection locked="0"/>
    </xf>
    <xf numFmtId="4" fontId="0" fillId="0" borderId="22" xfId="2" applyNumberFormat="1" applyFont="1" applyBorder="1" applyAlignment="1" applyProtection="1">
      <alignment horizontal="right" vertical="center"/>
    </xf>
    <xf numFmtId="4" fontId="3" fillId="0" borderId="8" xfId="2" applyNumberFormat="1" applyFont="1" applyBorder="1" applyAlignment="1" applyProtection="1">
      <alignment horizontal="right" vertical="center"/>
    </xf>
    <xf numFmtId="4" fontId="3" fillId="0" borderId="8" xfId="2" applyNumberFormat="1" applyFont="1" applyBorder="1" applyAlignment="1" applyProtection="1">
      <alignment horizontal="right" vertical="center"/>
      <protection locked="0"/>
    </xf>
    <xf numFmtId="0" fontId="3" fillId="0" borderId="12" xfId="0" applyFont="1" applyBorder="1" applyAlignment="1" applyProtection="1">
      <alignment vertical="center"/>
      <protection locked="0"/>
    </xf>
    <xf numFmtId="0" fontId="3" fillId="0" borderId="13" xfId="0" applyFont="1" applyBorder="1" applyAlignment="1" applyProtection="1">
      <alignment vertical="center"/>
      <protection locked="0"/>
    </xf>
    <xf numFmtId="39" fontId="3" fillId="0" borderId="8" xfId="2" applyNumberFormat="1" applyFont="1" applyBorder="1" applyAlignment="1" applyProtection="1">
      <alignment horizontal="right" vertical="center" wrapText="1"/>
    </xf>
    <xf numFmtId="39" fontId="3" fillId="0" borderId="22" xfId="2" applyNumberFormat="1" applyFont="1" applyBorder="1" applyAlignment="1" applyProtection="1">
      <alignment horizontal="right" vertical="center"/>
    </xf>
    <xf numFmtId="0" fontId="19" fillId="0" borderId="1" xfId="0" applyFont="1" applyBorder="1" applyAlignment="1" applyProtection="1">
      <alignment horizontal="justify" vertical="center" wrapText="1"/>
      <protection locked="0"/>
    </xf>
    <xf numFmtId="165" fontId="3" fillId="0" borderId="2" xfId="0" applyNumberFormat="1" applyFont="1" applyBorder="1"/>
    <xf numFmtId="166" fontId="3" fillId="0" borderId="2" xfId="2" applyFont="1" applyBorder="1" applyAlignment="1" applyProtection="1">
      <alignment horizontal="center"/>
      <protection locked="0"/>
    </xf>
    <xf numFmtId="0" fontId="3" fillId="0" borderId="8" xfId="0" applyFont="1" applyBorder="1" applyAlignment="1">
      <alignment horizontal="center"/>
    </xf>
    <xf numFmtId="0" fontId="3" fillId="0" borderId="8" xfId="0" applyFont="1" applyBorder="1"/>
    <xf numFmtId="165" fontId="3" fillId="0" borderId="8" xfId="0" applyNumberFormat="1" applyFont="1" applyBorder="1"/>
    <xf numFmtId="39" fontId="3" fillId="0" borderId="22" xfId="2" applyNumberFormat="1" applyFont="1" applyBorder="1" applyAlignment="1" applyProtection="1"/>
    <xf numFmtId="0" fontId="0" fillId="0" borderId="2" xfId="0" quotePrefix="1" applyBorder="1" applyAlignment="1" applyProtection="1">
      <alignment horizontal="center" vertical="top"/>
      <protection locked="0"/>
    </xf>
    <xf numFmtId="0" fontId="3" fillId="0" borderId="8" xfId="0" applyFont="1" applyBorder="1" applyAlignment="1" applyProtection="1">
      <alignment horizontal="center" vertical="top"/>
      <protection locked="0"/>
    </xf>
    <xf numFmtId="0" fontId="2" fillId="0" borderId="22" xfId="0" applyFont="1" applyBorder="1" applyAlignment="1">
      <alignment horizontal="center"/>
    </xf>
    <xf numFmtId="0" fontId="2" fillId="0" borderId="22" xfId="0" applyFont="1" applyBorder="1" applyAlignment="1">
      <alignment horizontal="left" vertical="center"/>
    </xf>
    <xf numFmtId="0" fontId="0" fillId="0" borderId="15" xfId="0" applyBorder="1" applyAlignment="1" applyProtection="1">
      <alignment horizontal="center" vertical="top"/>
      <protection locked="0"/>
    </xf>
    <xf numFmtId="0" fontId="3" fillId="0" borderId="14" xfId="0" applyFont="1" applyBorder="1" applyAlignment="1" applyProtection="1">
      <alignment horizontal="center" vertical="top"/>
      <protection locked="0"/>
    </xf>
    <xf numFmtId="0" fontId="3" fillId="0" borderId="14" xfId="0" applyFont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 applyProtection="1">
      <alignment horizontal="center" vertical="top"/>
      <protection locked="0"/>
    </xf>
    <xf numFmtId="0" fontId="0" fillId="0" borderId="8" xfId="0" applyBorder="1" applyAlignment="1" applyProtection="1">
      <alignment horizontal="center" vertical="top"/>
      <protection locked="0"/>
    </xf>
    <xf numFmtId="0" fontId="3" fillId="0" borderId="17" xfId="0" applyFont="1" applyBorder="1" applyAlignment="1" applyProtection="1">
      <alignment horizontal="center" vertical="top"/>
      <protection locked="0"/>
    </xf>
    <xf numFmtId="0" fontId="0" fillId="0" borderId="19" xfId="0" applyBorder="1"/>
    <xf numFmtId="4" fontId="3" fillId="0" borderId="2" xfId="0" applyNumberFormat="1" applyFont="1" applyBorder="1" applyAlignment="1">
      <alignment horizontal="center" vertical="center"/>
    </xf>
    <xf numFmtId="4" fontId="0" fillId="0" borderId="2" xfId="2" applyNumberFormat="1" applyFont="1" applyBorder="1" applyAlignment="1">
      <alignment horizontal="right"/>
    </xf>
    <xf numFmtId="4" fontId="3" fillId="0" borderId="2" xfId="2" applyNumberFormat="1" applyFont="1" applyBorder="1" applyAlignment="1">
      <alignment horizontal="right"/>
    </xf>
    <xf numFmtId="37" fontId="0" fillId="0" borderId="2" xfId="2" applyNumberFormat="1" applyFont="1" applyBorder="1" applyAlignment="1" applyProtection="1">
      <alignment horizontal="center"/>
    </xf>
    <xf numFmtId="0" fontId="5" fillId="0" borderId="2" xfId="0" applyFont="1" applyBorder="1" applyAlignment="1">
      <alignment horizontal="left" wrapText="1"/>
    </xf>
    <xf numFmtId="165" fontId="0" fillId="0" borderId="7" xfId="0" applyNumberFormat="1" applyBorder="1"/>
    <xf numFmtId="0" fontId="0" fillId="0" borderId="21" xfId="0" applyBorder="1"/>
    <xf numFmtId="0" fontId="2" fillId="0" borderId="21" xfId="0" applyFont="1" applyBorder="1" applyAlignment="1">
      <alignment vertical="center"/>
    </xf>
    <xf numFmtId="0" fontId="0" fillId="0" borderId="7" xfId="0" applyBorder="1"/>
    <xf numFmtId="0" fontId="2" fillId="0" borderId="7" xfId="0" applyFont="1" applyBorder="1" applyAlignment="1">
      <alignment vertical="center"/>
    </xf>
    <xf numFmtId="164" fontId="2" fillId="0" borderId="7" xfId="0" applyNumberFormat="1" applyFont="1" applyBorder="1" applyAlignment="1">
      <alignment vertical="center"/>
    </xf>
    <xf numFmtId="164" fontId="2" fillId="0" borderId="21" xfId="0" applyNumberFormat="1" applyFont="1" applyBorder="1" applyAlignment="1">
      <alignment vertical="center"/>
    </xf>
    <xf numFmtId="164" fontId="2" fillId="0" borderId="12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right" vertical="center" wrapText="1"/>
    </xf>
    <xf numFmtId="4" fontId="19" fillId="0" borderId="0" xfId="0" applyNumberFormat="1" applyFont="1"/>
    <xf numFmtId="164" fontId="0" fillId="0" borderId="0" xfId="0" applyNumberFormat="1"/>
    <xf numFmtId="4" fontId="0" fillId="0" borderId="2" xfId="0" applyNumberFormat="1" applyBorder="1"/>
    <xf numFmtId="0" fontId="0" fillId="0" borderId="17" xfId="0" applyBorder="1" applyAlignment="1" applyProtection="1">
      <alignment horizontal="center" vertical="top"/>
      <protection locked="0"/>
    </xf>
    <xf numFmtId="0" fontId="0" fillId="0" borderId="17" xfId="0" applyBorder="1" applyProtection="1">
      <protection locked="0"/>
    </xf>
    <xf numFmtId="0" fontId="0" fillId="0" borderId="17" xfId="0" applyBorder="1"/>
    <xf numFmtId="4" fontId="3" fillId="0" borderId="2" xfId="0" applyNumberFormat="1" applyFont="1" applyBorder="1" applyAlignment="1">
      <alignment vertical="center"/>
    </xf>
    <xf numFmtId="4" fontId="3" fillId="0" borderId="2" xfId="0" applyNumberFormat="1" applyFont="1" applyBorder="1" applyAlignment="1" applyProtection="1">
      <alignment horizontal="right"/>
      <protection locked="0"/>
    </xf>
    <xf numFmtId="4" fontId="3" fillId="0" borderId="8" xfId="0" applyNumberFormat="1" applyFont="1" applyBorder="1" applyAlignment="1">
      <alignment horizontal="right"/>
    </xf>
    <xf numFmtId="4" fontId="3" fillId="0" borderId="8" xfId="0" applyNumberFormat="1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right"/>
    </xf>
    <xf numFmtId="4" fontId="0" fillId="0" borderId="17" xfId="0" applyNumberFormat="1" applyBorder="1" applyAlignment="1">
      <alignment horizontal="right"/>
    </xf>
    <xf numFmtId="4" fontId="0" fillId="0" borderId="8" xfId="2" applyNumberFormat="1" applyFont="1" applyBorder="1" applyAlignment="1" applyProtection="1">
      <alignment horizontal="right"/>
      <protection locked="0"/>
    </xf>
    <xf numFmtId="1" fontId="3" fillId="0" borderId="2" xfId="0" applyNumberFormat="1" applyFont="1" applyBorder="1" applyAlignment="1" applyProtection="1">
      <alignment horizontal="center" wrapText="1"/>
      <protection locked="0"/>
    </xf>
    <xf numFmtId="39" fontId="3" fillId="0" borderId="2" xfId="2" applyNumberFormat="1" applyFont="1" applyBorder="1" applyAlignment="1">
      <alignment horizontal="right"/>
    </xf>
    <xf numFmtId="0" fontId="19" fillId="0" borderId="8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 applyProtection="1">
      <alignment horizontal="center"/>
      <protection locked="0"/>
    </xf>
    <xf numFmtId="4" fontId="3" fillId="0" borderId="8" xfId="2" applyNumberFormat="1" applyFont="1" applyBorder="1" applyAlignment="1" applyProtection="1">
      <alignment horizontal="right"/>
      <protection locked="0"/>
    </xf>
    <xf numFmtId="0" fontId="18" fillId="0" borderId="2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2" fontId="3" fillId="0" borderId="2" xfId="0" applyNumberFormat="1" applyFont="1" applyBorder="1" applyAlignment="1" applyProtection="1">
      <alignment horizontal="center" wrapText="1"/>
      <protection locked="0"/>
    </xf>
    <xf numFmtId="167" fontId="0" fillId="0" borderId="0" xfId="0" applyNumberFormat="1"/>
    <xf numFmtId="0" fontId="29" fillId="0" borderId="2" xfId="0" applyFont="1" applyBorder="1" applyAlignment="1" applyProtection="1">
      <alignment horizontal="center" vertical="top"/>
      <protection locked="0"/>
    </xf>
    <xf numFmtId="0" fontId="29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15" xfId="0" applyFont="1" applyBorder="1" applyAlignment="1" applyProtection="1">
      <alignment vertical="center"/>
      <protection locked="0"/>
    </xf>
    <xf numFmtId="0" fontId="25" fillId="0" borderId="9" xfId="0" applyFont="1" applyBorder="1" applyAlignment="1">
      <alignment vertical="top" wrapText="1"/>
    </xf>
    <xf numFmtId="49" fontId="25" fillId="0" borderId="24" xfId="0" applyNumberFormat="1" applyFont="1" applyBorder="1" applyAlignment="1">
      <alignment horizontal="center" vertical="top" wrapText="1"/>
    </xf>
    <xf numFmtId="1" fontId="25" fillId="0" borderId="24" xfId="0" applyNumberFormat="1" applyFont="1" applyBorder="1" applyAlignment="1">
      <alignment horizontal="center" vertical="center" wrapText="1"/>
    </xf>
    <xf numFmtId="0" fontId="3" fillId="0" borderId="15" xfId="0" applyFont="1" applyBorder="1" applyAlignment="1" applyProtection="1">
      <alignment horizontal="left" vertical="top"/>
      <protection locked="0"/>
    </xf>
    <xf numFmtId="0" fontId="3" fillId="0" borderId="14" xfId="0" applyFont="1" applyBorder="1" applyAlignment="1" applyProtection="1">
      <alignment vertical="top"/>
      <protection locked="0"/>
    </xf>
    <xf numFmtId="0" fontId="3" fillId="0" borderId="2" xfId="0" quotePrefix="1" applyFont="1" applyBorder="1" applyAlignment="1" applyProtection="1">
      <alignment horizontal="left" vertical="top" wrapText="1"/>
      <protection locked="0"/>
    </xf>
    <xf numFmtId="166" fontId="3" fillId="0" borderId="22" xfId="2" applyFont="1" applyBorder="1" applyAlignment="1" applyProtection="1">
      <alignment vertical="center"/>
    </xf>
    <xf numFmtId="166" fontId="0" fillId="0" borderId="2" xfId="2" applyFont="1" applyBorder="1" applyAlignment="1" applyProtection="1">
      <alignment horizontal="right" vertical="center"/>
    </xf>
    <xf numFmtId="166" fontId="0" fillId="0" borderId="2" xfId="2" applyFont="1" applyBorder="1" applyAlignment="1" applyProtection="1">
      <alignment horizontal="right"/>
    </xf>
    <xf numFmtId="4" fontId="3" fillId="0" borderId="2" xfId="2" applyNumberFormat="1" applyFont="1" applyBorder="1" applyAlignment="1" applyProtection="1">
      <alignment horizontal="right" vertical="center" wrapText="1"/>
      <protection locked="0"/>
    </xf>
    <xf numFmtId="4" fontId="3" fillId="0" borderId="2" xfId="0" applyNumberFormat="1" applyFont="1" applyBorder="1" applyAlignment="1" applyProtection="1">
      <alignment horizontal="right" vertical="center" wrapText="1"/>
      <protection locked="0"/>
    </xf>
    <xf numFmtId="0" fontId="5" fillId="0" borderId="14" xfId="0" applyFont="1" applyBorder="1" applyAlignment="1" applyProtection="1">
      <alignment horizontal="left" vertical="top" wrapText="1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horizontal="left" vertical="top"/>
      <protection locked="0"/>
    </xf>
    <xf numFmtId="9" fontId="0" fillId="0" borderId="2" xfId="3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left" vertical="top"/>
      <protection locked="0"/>
    </xf>
    <xf numFmtId="0" fontId="0" fillId="0" borderId="15" xfId="0" applyBorder="1" applyProtection="1"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3" fillId="0" borderId="14" xfId="0" applyFont="1" applyBorder="1" applyAlignment="1" applyProtection="1">
      <alignment horizontal="right" vertical="center"/>
      <protection locked="0"/>
    </xf>
    <xf numFmtId="4" fontId="3" fillId="0" borderId="2" xfId="2" applyNumberFormat="1" applyFont="1" applyFill="1" applyBorder="1" applyAlignment="1" applyProtection="1">
      <alignment horizontal="right"/>
    </xf>
    <xf numFmtId="0" fontId="3" fillId="0" borderId="1" xfId="0" applyFont="1" applyBorder="1" applyAlignment="1">
      <alignment horizontal="center" vertical="center"/>
    </xf>
    <xf numFmtId="166" fontId="3" fillId="0" borderId="1" xfId="2" applyFont="1" applyBorder="1" applyAlignment="1" applyProtection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 applyProtection="1">
      <alignment horizontal="center" vertical="top"/>
      <protection locked="0"/>
    </xf>
    <xf numFmtId="0" fontId="0" fillId="0" borderId="2" xfId="0" applyBorder="1" applyAlignment="1" applyProtection="1">
      <alignment horizontal="left"/>
      <protection locked="0"/>
    </xf>
    <xf numFmtId="168" fontId="3" fillId="0" borderId="2" xfId="0" applyNumberFormat="1" applyFont="1" applyBorder="1" applyAlignment="1" applyProtection="1">
      <alignment horizontal="center" wrapText="1"/>
      <protection locked="0"/>
    </xf>
    <xf numFmtId="0" fontId="29" fillId="0" borderId="2" xfId="0" applyFont="1" applyBorder="1" applyAlignment="1" applyProtection="1">
      <alignment horizontal="justify" vertical="center" wrapText="1"/>
      <protection locked="0"/>
    </xf>
    <xf numFmtId="0" fontId="29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168" fontId="3" fillId="0" borderId="2" xfId="0" applyNumberFormat="1" applyFont="1" applyBorder="1" applyAlignment="1">
      <alignment horizontal="center" vertical="center"/>
    </xf>
    <xf numFmtId="168" fontId="3" fillId="0" borderId="2" xfId="0" applyNumberFormat="1" applyFont="1" applyBorder="1" applyAlignment="1" applyProtection="1">
      <alignment horizontal="center" vertical="center"/>
      <protection locked="0"/>
    </xf>
    <xf numFmtId="169" fontId="3" fillId="0" borderId="2" xfId="2" applyNumberFormat="1" applyFont="1" applyBorder="1" applyAlignment="1" applyProtection="1">
      <alignment horizontal="right" vertical="center" wrapText="1"/>
      <protection locked="0"/>
    </xf>
    <xf numFmtId="169" fontId="0" fillId="0" borderId="2" xfId="2" applyNumberFormat="1" applyFont="1" applyBorder="1" applyAlignment="1" applyProtection="1">
      <alignment horizontal="right" vertical="center"/>
    </xf>
    <xf numFmtId="169" fontId="3" fillId="0" borderId="2" xfId="2" applyNumberFormat="1" applyFont="1" applyBorder="1" applyAlignment="1" applyProtection="1">
      <alignment horizontal="right" vertical="center"/>
    </xf>
    <xf numFmtId="169" fontId="0" fillId="0" borderId="22" xfId="2" applyNumberFormat="1" applyFont="1" applyBorder="1" applyAlignment="1" applyProtection="1">
      <alignment horizontal="right" vertical="center"/>
    </xf>
    <xf numFmtId="165" fontId="0" fillId="0" borderId="0" xfId="0" applyNumberFormat="1"/>
    <xf numFmtId="0" fontId="2" fillId="0" borderId="2" xfId="0" applyFont="1" applyBorder="1" applyAlignment="1" applyProtection="1">
      <alignment horizontal="justify" vertical="top"/>
      <protection locked="0"/>
    </xf>
    <xf numFmtId="0" fontId="25" fillId="0" borderId="24" xfId="0" applyFont="1" applyBorder="1" applyAlignment="1">
      <alignment vertical="top" wrapText="1"/>
    </xf>
    <xf numFmtId="0" fontId="16" fillId="0" borderId="2" xfId="0" quotePrefix="1" applyFont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justify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0" fontId="2" fillId="0" borderId="12" xfId="0" applyFont="1" applyBorder="1" applyAlignment="1" applyProtection="1">
      <alignment horizontal="left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4">
    <cellStyle name="Currency" xfId="2" builtinId="4" customBuiltin="1"/>
    <cellStyle name="Normal" xfId="0" builtinId="0"/>
    <cellStyle name="Normal 2" xfId="1" xr:uid="{10CEE35E-E4E8-4975-B0EE-BA5CCAB91304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theme" Target="theme/theme1.xml"/><Relationship Id="rId9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styles" Target="style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sharedStrings" Target="sharedStrings.xml"/><Relationship Id="rId98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412A1-0C4B-4D81-A3CE-2080472A3BE8}">
  <sheetPr codeName="Sheet2">
    <tabColor rgb="FF92D050"/>
  </sheetPr>
  <dimension ref="A1:I55"/>
  <sheetViews>
    <sheetView tabSelected="1" view="pageBreakPreview" topLeftCell="A4" zoomScaleNormal="100" zoomScaleSheetLayoutView="100" workbookViewId="0">
      <selection activeCell="D15" sqref="D15:H15"/>
    </sheetView>
  </sheetViews>
  <sheetFormatPr defaultRowHeight="12.5" x14ac:dyDescent="0.25"/>
  <cols>
    <col min="1" max="1" width="8" style="252" customWidth="1"/>
    <col min="2" max="2" width="9" style="218" bestFit="1" customWidth="1"/>
    <col min="3" max="3" width="3.08984375" style="218" bestFit="1" customWidth="1"/>
    <col min="4" max="4" width="38.54296875" style="218" customWidth="1"/>
    <col min="5" max="5" width="8.7265625" style="218" customWidth="1"/>
    <col min="6" max="6" width="7.6328125" style="218" customWidth="1"/>
    <col min="7" max="7" width="9.54296875" style="218" customWidth="1"/>
    <col min="8" max="8" width="10.6328125" style="218" customWidth="1"/>
    <col min="9" max="257" width="9.08984375" style="218"/>
    <col min="258" max="258" width="9.36328125" style="218" customWidth="1"/>
    <col min="259" max="259" width="6.6328125" style="218" customWidth="1"/>
    <col min="260" max="260" width="40.6328125" style="218" customWidth="1"/>
    <col min="261" max="264" width="9.36328125" style="218" customWidth="1"/>
    <col min="265" max="513" width="9.08984375" style="218"/>
    <col min="514" max="514" width="9.36328125" style="218" customWidth="1"/>
    <col min="515" max="515" width="6.6328125" style="218" customWidth="1"/>
    <col min="516" max="516" width="40.6328125" style="218" customWidth="1"/>
    <col min="517" max="520" width="9.36328125" style="218" customWidth="1"/>
    <col min="521" max="769" width="9.08984375" style="218"/>
    <col min="770" max="770" width="9.36328125" style="218" customWidth="1"/>
    <col min="771" max="771" width="6.6328125" style="218" customWidth="1"/>
    <col min="772" max="772" width="40.6328125" style="218" customWidth="1"/>
    <col min="773" max="776" width="9.36328125" style="218" customWidth="1"/>
    <col min="777" max="1025" width="9.08984375" style="218"/>
    <col min="1026" max="1026" width="9.36328125" style="218" customWidth="1"/>
    <col min="1027" max="1027" width="6.6328125" style="218" customWidth="1"/>
    <col min="1028" max="1028" width="40.6328125" style="218" customWidth="1"/>
    <col min="1029" max="1032" width="9.36328125" style="218" customWidth="1"/>
    <col min="1033" max="1281" width="9.08984375" style="218"/>
    <col min="1282" max="1282" width="9.36328125" style="218" customWidth="1"/>
    <col min="1283" max="1283" width="6.6328125" style="218" customWidth="1"/>
    <col min="1284" max="1284" width="40.6328125" style="218" customWidth="1"/>
    <col min="1285" max="1288" width="9.36328125" style="218" customWidth="1"/>
    <col min="1289" max="1537" width="9.08984375" style="218"/>
    <col min="1538" max="1538" width="9.36328125" style="218" customWidth="1"/>
    <col min="1539" max="1539" width="6.6328125" style="218" customWidth="1"/>
    <col min="1540" max="1540" width="40.6328125" style="218" customWidth="1"/>
    <col min="1541" max="1544" width="9.36328125" style="218" customWidth="1"/>
    <col min="1545" max="1793" width="9.08984375" style="218"/>
    <col min="1794" max="1794" width="9.36328125" style="218" customWidth="1"/>
    <col min="1795" max="1795" width="6.6328125" style="218" customWidth="1"/>
    <col min="1796" max="1796" width="40.6328125" style="218" customWidth="1"/>
    <col min="1797" max="1800" width="9.36328125" style="218" customWidth="1"/>
    <col min="1801" max="2049" width="9.08984375" style="218"/>
    <col min="2050" max="2050" width="9.36328125" style="218" customWidth="1"/>
    <col min="2051" max="2051" width="6.6328125" style="218" customWidth="1"/>
    <col min="2052" max="2052" width="40.6328125" style="218" customWidth="1"/>
    <col min="2053" max="2056" width="9.36328125" style="218" customWidth="1"/>
    <col min="2057" max="2305" width="9.08984375" style="218"/>
    <col min="2306" max="2306" width="9.36328125" style="218" customWidth="1"/>
    <col min="2307" max="2307" width="6.6328125" style="218" customWidth="1"/>
    <col min="2308" max="2308" width="40.6328125" style="218" customWidth="1"/>
    <col min="2309" max="2312" width="9.36328125" style="218" customWidth="1"/>
    <col min="2313" max="2561" width="9.08984375" style="218"/>
    <col min="2562" max="2562" width="9.36328125" style="218" customWidth="1"/>
    <col min="2563" max="2563" width="6.6328125" style="218" customWidth="1"/>
    <col min="2564" max="2564" width="40.6328125" style="218" customWidth="1"/>
    <col min="2565" max="2568" width="9.36328125" style="218" customWidth="1"/>
    <col min="2569" max="2817" width="9.08984375" style="218"/>
    <col min="2818" max="2818" width="9.36328125" style="218" customWidth="1"/>
    <col min="2819" max="2819" width="6.6328125" style="218" customWidth="1"/>
    <col min="2820" max="2820" width="40.6328125" style="218" customWidth="1"/>
    <col min="2821" max="2824" width="9.36328125" style="218" customWidth="1"/>
    <col min="2825" max="3073" width="9.08984375" style="218"/>
    <col min="3074" max="3074" width="9.36328125" style="218" customWidth="1"/>
    <col min="3075" max="3075" width="6.6328125" style="218" customWidth="1"/>
    <col min="3076" max="3076" width="40.6328125" style="218" customWidth="1"/>
    <col min="3077" max="3080" width="9.36328125" style="218" customWidth="1"/>
    <col min="3081" max="3329" width="9.08984375" style="218"/>
    <col min="3330" max="3330" width="9.36328125" style="218" customWidth="1"/>
    <col min="3331" max="3331" width="6.6328125" style="218" customWidth="1"/>
    <col min="3332" max="3332" width="40.6328125" style="218" customWidth="1"/>
    <col min="3333" max="3336" width="9.36328125" style="218" customWidth="1"/>
    <col min="3337" max="3585" width="9.08984375" style="218"/>
    <col min="3586" max="3586" width="9.36328125" style="218" customWidth="1"/>
    <col min="3587" max="3587" width="6.6328125" style="218" customWidth="1"/>
    <col min="3588" max="3588" width="40.6328125" style="218" customWidth="1"/>
    <col min="3589" max="3592" width="9.36328125" style="218" customWidth="1"/>
    <col min="3593" max="3841" width="9.08984375" style="218"/>
    <col min="3842" max="3842" width="9.36328125" style="218" customWidth="1"/>
    <col min="3843" max="3843" width="6.6328125" style="218" customWidth="1"/>
    <col min="3844" max="3844" width="40.6328125" style="218" customWidth="1"/>
    <col min="3845" max="3848" width="9.36328125" style="218" customWidth="1"/>
    <col min="3849" max="4097" width="9.08984375" style="218"/>
    <col min="4098" max="4098" width="9.36328125" style="218" customWidth="1"/>
    <col min="4099" max="4099" width="6.6328125" style="218" customWidth="1"/>
    <col min="4100" max="4100" width="40.6328125" style="218" customWidth="1"/>
    <col min="4101" max="4104" width="9.36328125" style="218" customWidth="1"/>
    <col min="4105" max="4353" width="9.08984375" style="218"/>
    <col min="4354" max="4354" width="9.36328125" style="218" customWidth="1"/>
    <col min="4355" max="4355" width="6.6328125" style="218" customWidth="1"/>
    <col min="4356" max="4356" width="40.6328125" style="218" customWidth="1"/>
    <col min="4357" max="4360" width="9.36328125" style="218" customWidth="1"/>
    <col min="4361" max="4609" width="9.08984375" style="218"/>
    <col min="4610" max="4610" width="9.36328125" style="218" customWidth="1"/>
    <col min="4611" max="4611" width="6.6328125" style="218" customWidth="1"/>
    <col min="4612" max="4612" width="40.6328125" style="218" customWidth="1"/>
    <col min="4613" max="4616" width="9.36328125" style="218" customWidth="1"/>
    <col min="4617" max="4865" width="9.08984375" style="218"/>
    <col min="4866" max="4866" width="9.36328125" style="218" customWidth="1"/>
    <col min="4867" max="4867" width="6.6328125" style="218" customWidth="1"/>
    <col min="4868" max="4868" width="40.6328125" style="218" customWidth="1"/>
    <col min="4869" max="4872" width="9.36328125" style="218" customWidth="1"/>
    <col min="4873" max="5121" width="9.08984375" style="218"/>
    <col min="5122" max="5122" width="9.36328125" style="218" customWidth="1"/>
    <col min="5123" max="5123" width="6.6328125" style="218" customWidth="1"/>
    <col min="5124" max="5124" width="40.6328125" style="218" customWidth="1"/>
    <col min="5125" max="5128" width="9.36328125" style="218" customWidth="1"/>
    <col min="5129" max="5377" width="9.08984375" style="218"/>
    <col min="5378" max="5378" width="9.36328125" style="218" customWidth="1"/>
    <col min="5379" max="5379" width="6.6328125" style="218" customWidth="1"/>
    <col min="5380" max="5380" width="40.6328125" style="218" customWidth="1"/>
    <col min="5381" max="5384" width="9.36328125" style="218" customWidth="1"/>
    <col min="5385" max="5633" width="9.08984375" style="218"/>
    <col min="5634" max="5634" width="9.36328125" style="218" customWidth="1"/>
    <col min="5635" max="5635" width="6.6328125" style="218" customWidth="1"/>
    <col min="5636" max="5636" width="40.6328125" style="218" customWidth="1"/>
    <col min="5637" max="5640" width="9.36328125" style="218" customWidth="1"/>
    <col min="5641" max="5889" width="9.08984375" style="218"/>
    <col min="5890" max="5890" width="9.36328125" style="218" customWidth="1"/>
    <col min="5891" max="5891" width="6.6328125" style="218" customWidth="1"/>
    <col min="5892" max="5892" width="40.6328125" style="218" customWidth="1"/>
    <col min="5893" max="5896" width="9.36328125" style="218" customWidth="1"/>
    <col min="5897" max="6145" width="9.08984375" style="218"/>
    <col min="6146" max="6146" width="9.36328125" style="218" customWidth="1"/>
    <col min="6147" max="6147" width="6.6328125" style="218" customWidth="1"/>
    <col min="6148" max="6148" width="40.6328125" style="218" customWidth="1"/>
    <col min="6149" max="6152" width="9.36328125" style="218" customWidth="1"/>
    <col min="6153" max="6401" width="9.08984375" style="218"/>
    <col min="6402" max="6402" width="9.36328125" style="218" customWidth="1"/>
    <col min="6403" max="6403" width="6.6328125" style="218" customWidth="1"/>
    <col min="6404" max="6404" width="40.6328125" style="218" customWidth="1"/>
    <col min="6405" max="6408" width="9.36328125" style="218" customWidth="1"/>
    <col min="6409" max="6657" width="9.08984375" style="218"/>
    <col min="6658" max="6658" width="9.36328125" style="218" customWidth="1"/>
    <col min="6659" max="6659" width="6.6328125" style="218" customWidth="1"/>
    <col min="6660" max="6660" width="40.6328125" style="218" customWidth="1"/>
    <col min="6661" max="6664" width="9.36328125" style="218" customWidth="1"/>
    <col min="6665" max="6913" width="9.08984375" style="218"/>
    <col min="6914" max="6914" width="9.36328125" style="218" customWidth="1"/>
    <col min="6915" max="6915" width="6.6328125" style="218" customWidth="1"/>
    <col min="6916" max="6916" width="40.6328125" style="218" customWidth="1"/>
    <col min="6917" max="6920" width="9.36328125" style="218" customWidth="1"/>
    <col min="6921" max="7169" width="9.08984375" style="218"/>
    <col min="7170" max="7170" width="9.36328125" style="218" customWidth="1"/>
    <col min="7171" max="7171" width="6.6328125" style="218" customWidth="1"/>
    <col min="7172" max="7172" width="40.6328125" style="218" customWidth="1"/>
    <col min="7173" max="7176" width="9.36328125" style="218" customWidth="1"/>
    <col min="7177" max="7425" width="9.08984375" style="218"/>
    <col min="7426" max="7426" width="9.36328125" style="218" customWidth="1"/>
    <col min="7427" max="7427" width="6.6328125" style="218" customWidth="1"/>
    <col min="7428" max="7428" width="40.6328125" style="218" customWidth="1"/>
    <col min="7429" max="7432" width="9.36328125" style="218" customWidth="1"/>
    <col min="7433" max="7681" width="9.08984375" style="218"/>
    <col min="7682" max="7682" width="9.36328125" style="218" customWidth="1"/>
    <col min="7683" max="7683" width="6.6328125" style="218" customWidth="1"/>
    <col min="7684" max="7684" width="40.6328125" style="218" customWidth="1"/>
    <col min="7685" max="7688" width="9.36328125" style="218" customWidth="1"/>
    <col min="7689" max="7937" width="9.08984375" style="218"/>
    <col min="7938" max="7938" width="9.36328125" style="218" customWidth="1"/>
    <col min="7939" max="7939" width="6.6328125" style="218" customWidth="1"/>
    <col min="7940" max="7940" width="40.6328125" style="218" customWidth="1"/>
    <col min="7941" max="7944" width="9.36328125" style="218" customWidth="1"/>
    <col min="7945" max="8193" width="9.08984375" style="218"/>
    <col min="8194" max="8194" width="9.36328125" style="218" customWidth="1"/>
    <col min="8195" max="8195" width="6.6328125" style="218" customWidth="1"/>
    <col min="8196" max="8196" width="40.6328125" style="218" customWidth="1"/>
    <col min="8197" max="8200" width="9.36328125" style="218" customWidth="1"/>
    <col min="8201" max="8449" width="9.08984375" style="218"/>
    <col min="8450" max="8450" width="9.36328125" style="218" customWidth="1"/>
    <col min="8451" max="8451" width="6.6328125" style="218" customWidth="1"/>
    <col min="8452" max="8452" width="40.6328125" style="218" customWidth="1"/>
    <col min="8453" max="8456" width="9.36328125" style="218" customWidth="1"/>
    <col min="8457" max="8705" width="9.08984375" style="218"/>
    <col min="8706" max="8706" width="9.36328125" style="218" customWidth="1"/>
    <col min="8707" max="8707" width="6.6328125" style="218" customWidth="1"/>
    <col min="8708" max="8708" width="40.6328125" style="218" customWidth="1"/>
    <col min="8709" max="8712" width="9.36328125" style="218" customWidth="1"/>
    <col min="8713" max="8961" width="9.08984375" style="218"/>
    <col min="8962" max="8962" width="9.36328125" style="218" customWidth="1"/>
    <col min="8963" max="8963" width="6.6328125" style="218" customWidth="1"/>
    <col min="8964" max="8964" width="40.6328125" style="218" customWidth="1"/>
    <col min="8965" max="8968" width="9.36328125" style="218" customWidth="1"/>
    <col min="8969" max="9217" width="9.08984375" style="218"/>
    <col min="9218" max="9218" width="9.36328125" style="218" customWidth="1"/>
    <col min="9219" max="9219" width="6.6328125" style="218" customWidth="1"/>
    <col min="9220" max="9220" width="40.6328125" style="218" customWidth="1"/>
    <col min="9221" max="9224" width="9.36328125" style="218" customWidth="1"/>
    <col min="9225" max="9473" width="9.08984375" style="218"/>
    <col min="9474" max="9474" width="9.36328125" style="218" customWidth="1"/>
    <col min="9475" max="9475" width="6.6328125" style="218" customWidth="1"/>
    <col min="9476" max="9476" width="40.6328125" style="218" customWidth="1"/>
    <col min="9477" max="9480" width="9.36328125" style="218" customWidth="1"/>
    <col min="9481" max="9729" width="9.08984375" style="218"/>
    <col min="9730" max="9730" width="9.36328125" style="218" customWidth="1"/>
    <col min="9731" max="9731" width="6.6328125" style="218" customWidth="1"/>
    <col min="9732" max="9732" width="40.6328125" style="218" customWidth="1"/>
    <col min="9733" max="9736" width="9.36328125" style="218" customWidth="1"/>
    <col min="9737" max="9985" width="9.08984375" style="218"/>
    <col min="9986" max="9986" width="9.36328125" style="218" customWidth="1"/>
    <col min="9987" max="9987" width="6.6328125" style="218" customWidth="1"/>
    <col min="9988" max="9988" width="40.6328125" style="218" customWidth="1"/>
    <col min="9989" max="9992" width="9.36328125" style="218" customWidth="1"/>
    <col min="9993" max="10241" width="9.08984375" style="218"/>
    <col min="10242" max="10242" width="9.36328125" style="218" customWidth="1"/>
    <col min="10243" max="10243" width="6.6328125" style="218" customWidth="1"/>
    <col min="10244" max="10244" width="40.6328125" style="218" customWidth="1"/>
    <col min="10245" max="10248" width="9.36328125" style="218" customWidth="1"/>
    <col min="10249" max="10497" width="9.08984375" style="218"/>
    <col min="10498" max="10498" width="9.36328125" style="218" customWidth="1"/>
    <col min="10499" max="10499" width="6.6328125" style="218" customWidth="1"/>
    <col min="10500" max="10500" width="40.6328125" style="218" customWidth="1"/>
    <col min="10501" max="10504" width="9.36328125" style="218" customWidth="1"/>
    <col min="10505" max="10753" width="9.08984375" style="218"/>
    <col min="10754" max="10754" width="9.36328125" style="218" customWidth="1"/>
    <col min="10755" max="10755" width="6.6328125" style="218" customWidth="1"/>
    <col min="10756" max="10756" width="40.6328125" style="218" customWidth="1"/>
    <col min="10757" max="10760" width="9.36328125" style="218" customWidth="1"/>
    <col min="10761" max="11009" width="9.08984375" style="218"/>
    <col min="11010" max="11010" width="9.36328125" style="218" customWidth="1"/>
    <col min="11011" max="11011" width="6.6328125" style="218" customWidth="1"/>
    <col min="11012" max="11012" width="40.6328125" style="218" customWidth="1"/>
    <col min="11013" max="11016" width="9.36328125" style="218" customWidth="1"/>
    <col min="11017" max="11265" width="9.08984375" style="218"/>
    <col min="11266" max="11266" width="9.36328125" style="218" customWidth="1"/>
    <col min="11267" max="11267" width="6.6328125" style="218" customWidth="1"/>
    <col min="11268" max="11268" width="40.6328125" style="218" customWidth="1"/>
    <col min="11269" max="11272" width="9.36328125" style="218" customWidth="1"/>
    <col min="11273" max="11521" width="9.08984375" style="218"/>
    <col min="11522" max="11522" width="9.36328125" style="218" customWidth="1"/>
    <col min="11523" max="11523" width="6.6328125" style="218" customWidth="1"/>
    <col min="11524" max="11524" width="40.6328125" style="218" customWidth="1"/>
    <col min="11525" max="11528" width="9.36328125" style="218" customWidth="1"/>
    <col min="11529" max="11777" width="9.08984375" style="218"/>
    <col min="11778" max="11778" width="9.36328125" style="218" customWidth="1"/>
    <col min="11779" max="11779" width="6.6328125" style="218" customWidth="1"/>
    <col min="11780" max="11780" width="40.6328125" style="218" customWidth="1"/>
    <col min="11781" max="11784" width="9.36328125" style="218" customWidth="1"/>
    <col min="11785" max="12033" width="9.08984375" style="218"/>
    <col min="12034" max="12034" width="9.36328125" style="218" customWidth="1"/>
    <col min="12035" max="12035" width="6.6328125" style="218" customWidth="1"/>
    <col min="12036" max="12036" width="40.6328125" style="218" customWidth="1"/>
    <col min="12037" max="12040" width="9.36328125" style="218" customWidth="1"/>
    <col min="12041" max="12289" width="9.08984375" style="218"/>
    <col min="12290" max="12290" width="9.36328125" style="218" customWidth="1"/>
    <col min="12291" max="12291" width="6.6328125" style="218" customWidth="1"/>
    <col min="12292" max="12292" width="40.6328125" style="218" customWidth="1"/>
    <col min="12293" max="12296" width="9.36328125" style="218" customWidth="1"/>
    <col min="12297" max="12545" width="9.08984375" style="218"/>
    <col min="12546" max="12546" width="9.36328125" style="218" customWidth="1"/>
    <col min="12547" max="12547" width="6.6328125" style="218" customWidth="1"/>
    <col min="12548" max="12548" width="40.6328125" style="218" customWidth="1"/>
    <col min="12549" max="12552" width="9.36328125" style="218" customWidth="1"/>
    <col min="12553" max="12801" width="9.08984375" style="218"/>
    <col min="12802" max="12802" width="9.36328125" style="218" customWidth="1"/>
    <col min="12803" max="12803" width="6.6328125" style="218" customWidth="1"/>
    <col min="12804" max="12804" width="40.6328125" style="218" customWidth="1"/>
    <col min="12805" max="12808" width="9.36328125" style="218" customWidth="1"/>
    <col min="12809" max="13057" width="9.08984375" style="218"/>
    <col min="13058" max="13058" width="9.36328125" style="218" customWidth="1"/>
    <col min="13059" max="13059" width="6.6328125" style="218" customWidth="1"/>
    <col min="13060" max="13060" width="40.6328125" style="218" customWidth="1"/>
    <col min="13061" max="13064" width="9.36328125" style="218" customWidth="1"/>
    <col min="13065" max="13313" width="9.08984375" style="218"/>
    <col min="13314" max="13314" width="9.36328125" style="218" customWidth="1"/>
    <col min="13315" max="13315" width="6.6328125" style="218" customWidth="1"/>
    <col min="13316" max="13316" width="40.6328125" style="218" customWidth="1"/>
    <col min="13317" max="13320" width="9.36328125" style="218" customWidth="1"/>
    <col min="13321" max="13569" width="9.08984375" style="218"/>
    <col min="13570" max="13570" width="9.36328125" style="218" customWidth="1"/>
    <col min="13571" max="13571" width="6.6328125" style="218" customWidth="1"/>
    <col min="13572" max="13572" width="40.6328125" style="218" customWidth="1"/>
    <col min="13573" max="13576" width="9.36328125" style="218" customWidth="1"/>
    <col min="13577" max="13825" width="9.08984375" style="218"/>
    <col min="13826" max="13826" width="9.36328125" style="218" customWidth="1"/>
    <col min="13827" max="13827" width="6.6328125" style="218" customWidth="1"/>
    <col min="13828" max="13828" width="40.6328125" style="218" customWidth="1"/>
    <col min="13829" max="13832" width="9.36328125" style="218" customWidth="1"/>
    <col min="13833" max="14081" width="9.08984375" style="218"/>
    <col min="14082" max="14082" width="9.36328125" style="218" customWidth="1"/>
    <col min="14083" max="14083" width="6.6328125" style="218" customWidth="1"/>
    <col min="14084" max="14084" width="40.6328125" style="218" customWidth="1"/>
    <col min="14085" max="14088" width="9.36328125" style="218" customWidth="1"/>
    <col min="14089" max="14337" width="9.08984375" style="218"/>
    <col min="14338" max="14338" width="9.36328125" style="218" customWidth="1"/>
    <col min="14339" max="14339" width="6.6328125" style="218" customWidth="1"/>
    <col min="14340" max="14340" width="40.6328125" style="218" customWidth="1"/>
    <col min="14341" max="14344" width="9.36328125" style="218" customWidth="1"/>
    <col min="14345" max="14593" width="9.08984375" style="218"/>
    <col min="14594" max="14594" width="9.36328125" style="218" customWidth="1"/>
    <col min="14595" max="14595" width="6.6328125" style="218" customWidth="1"/>
    <col min="14596" max="14596" width="40.6328125" style="218" customWidth="1"/>
    <col min="14597" max="14600" width="9.36328125" style="218" customWidth="1"/>
    <col min="14601" max="14849" width="9.08984375" style="218"/>
    <col min="14850" max="14850" width="9.36328125" style="218" customWidth="1"/>
    <col min="14851" max="14851" width="6.6328125" style="218" customWidth="1"/>
    <col min="14852" max="14852" width="40.6328125" style="218" customWidth="1"/>
    <col min="14853" max="14856" width="9.36328125" style="218" customWidth="1"/>
    <col min="14857" max="15105" width="9.08984375" style="218"/>
    <col min="15106" max="15106" width="9.36328125" style="218" customWidth="1"/>
    <col min="15107" max="15107" width="6.6328125" style="218" customWidth="1"/>
    <col min="15108" max="15108" width="40.6328125" style="218" customWidth="1"/>
    <col min="15109" max="15112" width="9.36328125" style="218" customWidth="1"/>
    <col min="15113" max="15361" width="9.08984375" style="218"/>
    <col min="15362" max="15362" width="9.36328125" style="218" customWidth="1"/>
    <col min="15363" max="15363" width="6.6328125" style="218" customWidth="1"/>
    <col min="15364" max="15364" width="40.6328125" style="218" customWidth="1"/>
    <col min="15365" max="15368" width="9.36328125" style="218" customWidth="1"/>
    <col min="15369" max="15617" width="9.08984375" style="218"/>
    <col min="15618" max="15618" width="9.36328125" style="218" customWidth="1"/>
    <col min="15619" max="15619" width="6.6328125" style="218" customWidth="1"/>
    <col min="15620" max="15620" width="40.6328125" style="218" customWidth="1"/>
    <col min="15621" max="15624" width="9.36328125" style="218" customWidth="1"/>
    <col min="15625" max="15873" width="9.08984375" style="218"/>
    <col min="15874" max="15874" width="9.36328125" style="218" customWidth="1"/>
    <col min="15875" max="15875" width="6.6328125" style="218" customWidth="1"/>
    <col min="15876" max="15876" width="40.6328125" style="218" customWidth="1"/>
    <col min="15877" max="15880" width="9.36328125" style="218" customWidth="1"/>
    <col min="15881" max="16129" width="9.08984375" style="218"/>
    <col min="16130" max="16130" width="9.36328125" style="218" customWidth="1"/>
    <col min="16131" max="16131" width="6.6328125" style="218" customWidth="1"/>
    <col min="16132" max="16132" width="40.6328125" style="218" customWidth="1"/>
    <col min="16133" max="16136" width="9.36328125" style="218" customWidth="1"/>
    <col min="16137" max="16384" width="9.08984375" style="218"/>
  </cols>
  <sheetData>
    <row r="1" spans="1:9" x14ac:dyDescent="0.25">
      <c r="A1" s="276" t="s">
        <v>3230</v>
      </c>
    </row>
    <row r="2" spans="1:9" x14ac:dyDescent="0.25">
      <c r="A2" s="275" t="s">
        <v>3229</v>
      </c>
    </row>
    <row r="3" spans="1:9" x14ac:dyDescent="0.25">
      <c r="A3" s="276" t="s">
        <v>3228</v>
      </c>
    </row>
    <row r="4" spans="1:9" x14ac:dyDescent="0.25">
      <c r="A4" s="273"/>
    </row>
    <row r="5" spans="1:9" ht="12.75" customHeight="1" x14ac:dyDescent="0.25">
      <c r="A5" s="35" t="s">
        <v>2990</v>
      </c>
      <c r="B5" s="270"/>
      <c r="C5" s="270"/>
      <c r="D5" s="271"/>
      <c r="E5" s="274"/>
      <c r="F5" s="274"/>
      <c r="G5" s="274"/>
      <c r="H5" s="274"/>
    </row>
    <row r="6" spans="1:9" ht="13" x14ac:dyDescent="0.3">
      <c r="A6" s="281" t="s">
        <v>0</v>
      </c>
      <c r="B6" s="282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277"/>
      <c r="B7" s="278"/>
      <c r="C7" s="279"/>
      <c r="D7" s="280"/>
      <c r="E7" s="277"/>
      <c r="F7" s="277"/>
      <c r="G7" s="280"/>
      <c r="H7" s="280"/>
    </row>
    <row r="8" spans="1:9" x14ac:dyDescent="0.25">
      <c r="A8" s="277"/>
      <c r="B8" s="44"/>
      <c r="C8" s="49"/>
      <c r="D8" s="280"/>
      <c r="E8" s="277"/>
      <c r="F8" s="277"/>
      <c r="G8" s="280"/>
      <c r="H8" s="280"/>
    </row>
    <row r="9" spans="1:9" ht="13" x14ac:dyDescent="0.25">
      <c r="A9" s="40" t="s">
        <v>3155</v>
      </c>
      <c r="B9" s="44"/>
      <c r="C9" s="49"/>
      <c r="D9" s="84" t="s">
        <v>3156</v>
      </c>
      <c r="E9" s="49" t="s">
        <v>2993</v>
      </c>
      <c r="F9" s="49">
        <v>1</v>
      </c>
      <c r="G9" s="314">
        <v>46000</v>
      </c>
      <c r="H9" s="320">
        <f t="shared" ref="H9" si="0">F9*G9</f>
        <v>46000</v>
      </c>
    </row>
    <row r="10" spans="1:9" x14ac:dyDescent="0.25">
      <c r="A10" s="40"/>
      <c r="B10" s="44"/>
      <c r="C10" s="49"/>
      <c r="D10" s="86"/>
      <c r="E10" s="49"/>
      <c r="F10" s="49"/>
      <c r="G10" s="314"/>
      <c r="H10" s="313"/>
    </row>
    <row r="11" spans="1:9" ht="25" x14ac:dyDescent="0.25">
      <c r="A11" s="40"/>
      <c r="B11" s="44"/>
      <c r="C11" s="406"/>
      <c r="D11" s="59" t="s">
        <v>3265</v>
      </c>
      <c r="E11" s="168" t="s">
        <v>2992</v>
      </c>
      <c r="F11" s="386">
        <f>+H9</f>
        <v>46000</v>
      </c>
      <c r="G11" s="387"/>
      <c r="H11" s="322"/>
    </row>
    <row r="12" spans="1:9" x14ac:dyDescent="0.25">
      <c r="A12" s="40"/>
      <c r="B12" s="44"/>
      <c r="C12" s="406"/>
      <c r="D12" s="64"/>
      <c r="E12" s="168"/>
      <c r="F12" s="386"/>
      <c r="G12" s="387"/>
      <c r="H12" s="322"/>
    </row>
    <row r="13" spans="1:9" ht="24" customHeight="1" x14ac:dyDescent="0.25">
      <c r="A13" s="40"/>
      <c r="B13" s="44" t="s">
        <v>3288</v>
      </c>
      <c r="C13" s="49"/>
      <c r="D13" s="87" t="s">
        <v>3286</v>
      </c>
      <c r="E13" s="168" t="s">
        <v>2993</v>
      </c>
      <c r="F13" s="168">
        <v>1</v>
      </c>
      <c r="G13" s="321">
        <v>15000</v>
      </c>
      <c r="H13" s="320">
        <f t="shared" ref="H13" si="1">F13*G13</f>
        <v>15000</v>
      </c>
    </row>
    <row r="14" spans="1:9" x14ac:dyDescent="0.25">
      <c r="A14" s="40"/>
      <c r="B14" s="44"/>
      <c r="C14" s="49"/>
      <c r="D14" s="64"/>
      <c r="E14" s="49"/>
      <c r="F14" s="49"/>
      <c r="G14" s="314"/>
      <c r="H14" s="320"/>
    </row>
    <row r="15" spans="1:9" ht="25" x14ac:dyDescent="0.25">
      <c r="A15" s="40"/>
      <c r="B15" s="44" t="s">
        <v>3288</v>
      </c>
      <c r="C15" s="49"/>
      <c r="D15" s="87" t="s">
        <v>3287</v>
      </c>
      <c r="E15" s="168" t="s">
        <v>2993</v>
      </c>
      <c r="F15" s="168">
        <v>1</v>
      </c>
      <c r="G15" s="321">
        <v>60000</v>
      </c>
      <c r="H15" s="320">
        <f t="shared" ref="H15" si="2">F15*G15</f>
        <v>60000</v>
      </c>
    </row>
    <row r="16" spans="1:9" x14ac:dyDescent="0.25">
      <c r="A16" s="40"/>
      <c r="B16" s="44"/>
      <c r="C16" s="49"/>
      <c r="D16" s="64"/>
      <c r="E16" s="49"/>
      <c r="F16" s="49"/>
      <c r="G16" s="314"/>
      <c r="H16" s="320"/>
    </row>
    <row r="17" spans="1:8" ht="13" x14ac:dyDescent="0.25">
      <c r="A17" s="40" t="s">
        <v>54</v>
      </c>
      <c r="B17" s="44"/>
      <c r="C17" s="49"/>
      <c r="D17" s="84" t="s">
        <v>55</v>
      </c>
      <c r="E17" s="10"/>
      <c r="F17" s="10"/>
      <c r="G17" s="313"/>
      <c r="H17" s="313"/>
    </row>
    <row r="18" spans="1:8" ht="13" x14ac:dyDescent="0.25">
      <c r="A18" s="40"/>
      <c r="B18" s="44"/>
      <c r="C18" s="49"/>
      <c r="D18" s="84"/>
      <c r="E18" s="10"/>
      <c r="F18" s="10"/>
      <c r="G18" s="313"/>
      <c r="H18" s="313"/>
    </row>
    <row r="19" spans="1:8" x14ac:dyDescent="0.25">
      <c r="A19" s="40"/>
      <c r="B19" s="44" t="s">
        <v>56</v>
      </c>
      <c r="C19" s="49"/>
      <c r="D19" s="64" t="s">
        <v>3239</v>
      </c>
      <c r="E19" s="49" t="s">
        <v>18</v>
      </c>
      <c r="F19" s="515">
        <v>1</v>
      </c>
      <c r="G19" s="313"/>
      <c r="H19" s="313"/>
    </row>
    <row r="20" spans="1:8" x14ac:dyDescent="0.25">
      <c r="A20" s="40"/>
      <c r="B20" s="44"/>
      <c r="C20" s="49"/>
      <c r="D20" s="64"/>
      <c r="E20" s="49"/>
      <c r="F20" s="515"/>
      <c r="G20" s="313"/>
      <c r="H20" s="313"/>
    </row>
    <row r="21" spans="1:8" x14ac:dyDescent="0.25">
      <c r="A21" s="40"/>
      <c r="B21" s="44" t="s">
        <v>57</v>
      </c>
      <c r="C21" s="49"/>
      <c r="D21" s="64" t="s">
        <v>58</v>
      </c>
      <c r="E21" s="49" t="s">
        <v>44</v>
      </c>
      <c r="F21" s="516">
        <v>6</v>
      </c>
      <c r="G21" s="314"/>
      <c r="H21" s="313"/>
    </row>
    <row r="22" spans="1:8" x14ac:dyDescent="0.25">
      <c r="A22" s="40"/>
      <c r="B22" s="44"/>
      <c r="C22" s="49"/>
      <c r="D22" s="64"/>
      <c r="E22" s="49"/>
      <c r="F22" s="516"/>
      <c r="G22" s="314"/>
      <c r="H22" s="313"/>
    </row>
    <row r="23" spans="1:8" ht="13" x14ac:dyDescent="0.3">
      <c r="A23" s="51" t="s">
        <v>3162</v>
      </c>
      <c r="B23" s="51"/>
      <c r="C23" s="49"/>
      <c r="D23" s="501" t="s">
        <v>3163</v>
      </c>
      <c r="E23" s="49"/>
      <c r="F23" s="516"/>
      <c r="G23" s="314"/>
      <c r="H23" s="313"/>
    </row>
    <row r="24" spans="1:8" x14ac:dyDescent="0.25">
      <c r="A24" s="41"/>
      <c r="B24" s="53" t="s">
        <v>3167</v>
      </c>
      <c r="C24" s="88"/>
      <c r="D24" s="64" t="s">
        <v>37</v>
      </c>
      <c r="E24" s="10"/>
      <c r="F24" s="516"/>
      <c r="G24" s="314"/>
      <c r="H24" s="313"/>
    </row>
    <row r="25" spans="1:8" x14ac:dyDescent="0.25">
      <c r="A25" s="41"/>
      <c r="B25" s="502"/>
      <c r="C25" s="88" t="s">
        <v>22</v>
      </c>
      <c r="D25" s="87" t="s">
        <v>3168</v>
      </c>
      <c r="E25" s="49" t="s">
        <v>3164</v>
      </c>
      <c r="F25" s="516">
        <v>16</v>
      </c>
      <c r="G25" s="314"/>
      <c r="H25" s="313"/>
    </row>
    <row r="26" spans="1:8" x14ac:dyDescent="0.25">
      <c r="A26" s="41"/>
      <c r="B26" s="502"/>
      <c r="C26" s="88" t="s">
        <v>24</v>
      </c>
      <c r="D26" s="87" t="s">
        <v>3169</v>
      </c>
      <c r="E26" s="49" t="s">
        <v>3164</v>
      </c>
      <c r="F26" s="516">
        <v>8</v>
      </c>
      <c r="G26" s="314"/>
      <c r="H26" s="313"/>
    </row>
    <row r="27" spans="1:8" x14ac:dyDescent="0.25">
      <c r="A27" s="41"/>
      <c r="B27" s="502"/>
      <c r="C27" s="88" t="s">
        <v>35</v>
      </c>
      <c r="D27" s="87" t="s">
        <v>3170</v>
      </c>
      <c r="E27" s="49" t="s">
        <v>3164</v>
      </c>
      <c r="F27" s="516">
        <v>8</v>
      </c>
      <c r="G27" s="314"/>
      <c r="H27" s="313"/>
    </row>
    <row r="28" spans="1:8" x14ac:dyDescent="0.25">
      <c r="A28" s="41"/>
      <c r="B28" s="502"/>
      <c r="C28" s="88" t="s">
        <v>27</v>
      </c>
      <c r="D28" s="87" t="s">
        <v>3171</v>
      </c>
      <c r="E28" s="49" t="s">
        <v>3164</v>
      </c>
      <c r="F28" s="516">
        <v>12</v>
      </c>
      <c r="G28" s="314"/>
      <c r="H28" s="313"/>
    </row>
    <row r="29" spans="1:8" ht="13" x14ac:dyDescent="0.3">
      <c r="A29" s="51"/>
      <c r="B29" s="53"/>
      <c r="C29" s="88"/>
      <c r="D29" s="501"/>
      <c r="E29" s="49"/>
      <c r="F29" s="49"/>
      <c r="G29" s="314"/>
      <c r="H29" s="313"/>
    </row>
    <row r="30" spans="1:8" ht="13" customHeight="1" x14ac:dyDescent="0.3">
      <c r="A30" s="41"/>
      <c r="B30" s="53" t="s">
        <v>3157</v>
      </c>
      <c r="C30" s="88"/>
      <c r="D30" s="87" t="s">
        <v>3158</v>
      </c>
      <c r="E30" s="10"/>
      <c r="F30" s="5"/>
      <c r="G30" s="389"/>
      <c r="H30" s="315"/>
    </row>
    <row r="31" spans="1:8" x14ac:dyDescent="0.25">
      <c r="A31" s="41"/>
      <c r="B31" s="500"/>
      <c r="C31" s="88" t="s">
        <v>22</v>
      </c>
      <c r="D31" s="64" t="s">
        <v>59</v>
      </c>
      <c r="E31" s="49" t="s">
        <v>3164</v>
      </c>
      <c r="F31" s="516">
        <v>8</v>
      </c>
      <c r="G31" s="313"/>
      <c r="H31" s="313"/>
    </row>
    <row r="32" spans="1:8" ht="13" customHeight="1" x14ac:dyDescent="0.25">
      <c r="A32" s="41"/>
      <c r="B32" s="500"/>
      <c r="C32" s="88" t="s">
        <v>24</v>
      </c>
      <c r="D32" s="63" t="s">
        <v>3159</v>
      </c>
      <c r="E32" s="49" t="s">
        <v>3164</v>
      </c>
      <c r="F32" s="516">
        <v>8</v>
      </c>
      <c r="G32" s="313"/>
      <c r="H32" s="313"/>
    </row>
    <row r="33" spans="1:9" x14ac:dyDescent="0.25">
      <c r="A33" s="41"/>
      <c r="B33" s="500"/>
      <c r="C33" s="88" t="s">
        <v>27</v>
      </c>
      <c r="D33" s="63" t="s">
        <v>3160</v>
      </c>
      <c r="E33" s="49" t="s">
        <v>3164</v>
      </c>
      <c r="F33" s="516">
        <v>8</v>
      </c>
      <c r="G33" s="313"/>
      <c r="H33" s="313"/>
    </row>
    <row r="34" spans="1:9" x14ac:dyDescent="0.25">
      <c r="A34" s="41"/>
      <c r="B34" s="500"/>
      <c r="C34" s="88" t="s">
        <v>28</v>
      </c>
      <c r="D34" s="63" t="s">
        <v>3161</v>
      </c>
      <c r="E34" s="49" t="s">
        <v>3164</v>
      </c>
      <c r="F34" s="516">
        <v>8</v>
      </c>
      <c r="G34" s="313"/>
      <c r="H34" s="313"/>
    </row>
    <row r="35" spans="1:9" ht="13" x14ac:dyDescent="0.25">
      <c r="A35" s="480"/>
      <c r="B35" s="482"/>
      <c r="C35" s="482"/>
      <c r="D35" s="119"/>
      <c r="E35" s="165"/>
      <c r="F35" s="165"/>
      <c r="G35" s="319"/>
      <c r="H35" s="320"/>
    </row>
    <row r="36" spans="1:9" ht="13" x14ac:dyDescent="0.3">
      <c r="A36" s="41"/>
      <c r="B36" s="53" t="s">
        <v>3165</v>
      </c>
      <c r="C36" s="88"/>
      <c r="D36" s="225" t="s">
        <v>3238</v>
      </c>
      <c r="E36" s="10"/>
      <c r="F36" s="165"/>
      <c r="G36" s="319"/>
      <c r="H36" s="320"/>
    </row>
    <row r="37" spans="1:9" x14ac:dyDescent="0.25">
      <c r="A37" s="41"/>
      <c r="B37" s="500"/>
      <c r="C37" s="88" t="s">
        <v>22</v>
      </c>
      <c r="D37" s="63" t="s">
        <v>3166</v>
      </c>
      <c r="E37" s="49" t="s">
        <v>2991</v>
      </c>
      <c r="F37" s="165">
        <v>250</v>
      </c>
      <c r="G37" s="319"/>
      <c r="H37" s="313"/>
      <c r="I37" s="252"/>
    </row>
    <row r="38" spans="1:9" x14ac:dyDescent="0.25">
      <c r="A38" s="481"/>
      <c r="B38" s="49"/>
      <c r="C38" s="482"/>
      <c r="D38" s="59"/>
      <c r="E38" s="165"/>
      <c r="F38" s="165"/>
      <c r="G38" s="319"/>
      <c r="H38" s="320"/>
      <c r="I38" s="252"/>
    </row>
    <row r="39" spans="1:9" x14ac:dyDescent="0.25">
      <c r="A39" s="51"/>
      <c r="B39" s="53" t="s">
        <v>3151</v>
      </c>
      <c r="C39" s="88"/>
      <c r="D39" s="89" t="s">
        <v>3152</v>
      </c>
      <c r="E39" s="10"/>
      <c r="F39" s="165"/>
      <c r="G39" s="319"/>
      <c r="H39" s="321"/>
      <c r="I39" s="252"/>
    </row>
    <row r="40" spans="1:9" x14ac:dyDescent="0.25">
      <c r="A40" s="51"/>
      <c r="B40" s="272"/>
      <c r="C40" s="88" t="s">
        <v>22</v>
      </c>
      <c r="D40" s="54" t="s">
        <v>3153</v>
      </c>
      <c r="E40" s="186" t="s">
        <v>2993</v>
      </c>
      <c r="F40" s="165">
        <v>1</v>
      </c>
      <c r="G40" s="319"/>
      <c r="H40" s="321">
        <v>200000</v>
      </c>
      <c r="I40" s="252"/>
    </row>
    <row r="41" spans="1:9" ht="25" x14ac:dyDescent="0.25">
      <c r="A41" s="51"/>
      <c r="B41" s="272"/>
      <c r="C41" s="88" t="s">
        <v>24</v>
      </c>
      <c r="D41" s="87" t="s">
        <v>3154</v>
      </c>
      <c r="E41" s="168" t="s">
        <v>2992</v>
      </c>
      <c r="F41" s="386">
        <f>H40</f>
        <v>200000</v>
      </c>
      <c r="G41" s="387"/>
      <c r="H41" s="322"/>
      <c r="I41" s="252"/>
    </row>
    <row r="42" spans="1:9" x14ac:dyDescent="0.25">
      <c r="A42" s="49"/>
      <c r="B42" s="483"/>
      <c r="C42" s="88"/>
      <c r="D42" s="225"/>
      <c r="E42" s="10"/>
      <c r="F42" s="10"/>
      <c r="G42" s="313"/>
      <c r="H42" s="313"/>
      <c r="I42" s="252"/>
    </row>
    <row r="43" spans="1:9" ht="13" x14ac:dyDescent="0.25">
      <c r="A43" s="406"/>
      <c r="B43" s="508"/>
      <c r="C43" s="508"/>
      <c r="D43" s="119" t="s">
        <v>3220</v>
      </c>
      <c r="E43" s="122"/>
      <c r="F43" s="122"/>
      <c r="G43" s="390"/>
      <c r="H43" s="322"/>
      <c r="I43" s="252"/>
    </row>
    <row r="44" spans="1:9" ht="13" x14ac:dyDescent="0.25">
      <c r="A44" s="406"/>
      <c r="B44" s="508"/>
      <c r="C44" s="508"/>
      <c r="D44" s="119"/>
      <c r="E44" s="122"/>
      <c r="F44" s="122"/>
      <c r="G44" s="390"/>
      <c r="H44" s="322"/>
      <c r="I44" s="252"/>
    </row>
    <row r="45" spans="1:9" x14ac:dyDescent="0.25">
      <c r="A45" s="40"/>
      <c r="B45" s="49"/>
      <c r="C45" s="508"/>
      <c r="D45" s="59" t="s">
        <v>3221</v>
      </c>
      <c r="E45" s="122"/>
      <c r="F45" s="122"/>
      <c r="G45" s="390"/>
      <c r="H45" s="322"/>
      <c r="I45" s="252"/>
    </row>
    <row r="46" spans="1:9" x14ac:dyDescent="0.25">
      <c r="A46" s="40"/>
      <c r="B46" s="49"/>
      <c r="C46" s="508"/>
      <c r="D46" s="59"/>
      <c r="E46" s="122"/>
      <c r="F46" s="122"/>
      <c r="G46" s="390"/>
      <c r="H46" s="322"/>
      <c r="I46" s="252"/>
    </row>
    <row r="47" spans="1:9" x14ac:dyDescent="0.25">
      <c r="A47" s="40"/>
      <c r="B47" s="49"/>
      <c r="C47" s="49" t="s">
        <v>21</v>
      </c>
      <c r="D47" s="59" t="s">
        <v>3222</v>
      </c>
      <c r="E47" s="168" t="s">
        <v>2993</v>
      </c>
      <c r="F47" s="122">
        <v>1</v>
      </c>
      <c r="G47" s="390"/>
      <c r="H47" s="391">
        <v>100000</v>
      </c>
      <c r="I47" s="252"/>
    </row>
    <row r="48" spans="1:9" x14ac:dyDescent="0.25">
      <c r="A48" s="40"/>
      <c r="B48" s="49"/>
      <c r="C48" s="49"/>
      <c r="D48" s="59"/>
      <c r="E48" s="168"/>
      <c r="F48" s="122"/>
      <c r="G48" s="390"/>
      <c r="H48" s="391"/>
      <c r="I48" s="252"/>
    </row>
    <row r="49" spans="1:9" ht="25" x14ac:dyDescent="0.25">
      <c r="A49" s="40"/>
      <c r="B49" s="49"/>
      <c r="C49" s="406" t="s">
        <v>20</v>
      </c>
      <c r="D49" s="59" t="s">
        <v>3223</v>
      </c>
      <c r="E49" s="168" t="s">
        <v>2992</v>
      </c>
      <c r="F49" s="386">
        <f>+H47</f>
        <v>100000</v>
      </c>
      <c r="G49" s="387"/>
      <c r="H49" s="322"/>
      <c r="I49" s="252"/>
    </row>
    <row r="50" spans="1:9" x14ac:dyDescent="0.25">
      <c r="A50" s="49"/>
      <c r="B50" s="272"/>
      <c r="C50" s="88"/>
      <c r="D50" s="63"/>
      <c r="E50" s="49"/>
      <c r="F50" s="49"/>
      <c r="G50" s="314"/>
      <c r="H50" s="313"/>
      <c r="I50" s="252"/>
    </row>
    <row r="51" spans="1:9" x14ac:dyDescent="0.25">
      <c r="A51" s="49"/>
      <c r="B51" s="53"/>
      <c r="C51" s="88"/>
      <c r="D51" s="54"/>
      <c r="E51" s="49"/>
      <c r="F51" s="10"/>
      <c r="G51" s="313"/>
      <c r="H51" s="314"/>
    </row>
    <row r="52" spans="1:9" x14ac:dyDescent="0.25">
      <c r="A52" s="49"/>
      <c r="B52" s="53"/>
      <c r="C52" s="88"/>
      <c r="D52" s="87"/>
      <c r="E52" s="47"/>
      <c r="F52" s="92"/>
      <c r="G52" s="314"/>
      <c r="H52" s="313"/>
    </row>
    <row r="53" spans="1:9" x14ac:dyDescent="0.25">
      <c r="A53" s="49"/>
      <c r="B53" s="53"/>
      <c r="C53" s="53"/>
      <c r="D53" s="54"/>
      <c r="E53" s="10"/>
      <c r="F53" s="10"/>
      <c r="G53" s="313"/>
      <c r="H53" s="314"/>
    </row>
    <row r="54" spans="1:9" x14ac:dyDescent="0.25">
      <c r="A54" s="293"/>
      <c r="B54" s="115"/>
      <c r="C54" s="115"/>
      <c r="D54" s="116"/>
      <c r="E54" s="305"/>
      <c r="F54" s="305"/>
      <c r="G54" s="420"/>
      <c r="H54" s="421"/>
    </row>
    <row r="55" spans="1:9" ht="13" x14ac:dyDescent="0.25">
      <c r="A55" s="281" t="s">
        <v>50</v>
      </c>
      <c r="B55" s="282" t="s">
        <v>19</v>
      </c>
      <c r="C55" s="422"/>
      <c r="D55" s="423"/>
      <c r="E55" s="307"/>
      <c r="F55" s="316"/>
      <c r="G55" s="317"/>
      <c r="H55" s="317"/>
    </row>
  </sheetData>
  <phoneticPr fontId="8" type="noConversion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88BB2-5EE8-4381-ACED-CB5CC1D13FAF}">
  <sheetPr codeName="Sheet11"/>
  <dimension ref="A1:I1048373"/>
  <sheetViews>
    <sheetView view="pageBreakPreview" topLeftCell="B1" zoomScaleNormal="100" zoomScaleSheetLayoutView="100" workbookViewId="0">
      <selection activeCell="E1" sqref="E1:H1"/>
    </sheetView>
  </sheetViews>
  <sheetFormatPr defaultRowHeight="12.5" x14ac:dyDescent="0.25"/>
  <cols>
    <col min="1" max="1" width="9.36328125" style="37" customWidth="1"/>
    <col min="2" max="2" width="9" style="37" bestFit="1" customWidth="1"/>
    <col min="3" max="3" width="3.08984375" style="37" bestFit="1" customWidth="1"/>
    <col min="4" max="4" width="40.6328125" style="37" customWidth="1"/>
    <col min="5" max="5" width="18.453125" style="37" bestFit="1" customWidth="1"/>
    <col min="6" max="8" width="20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48" customHeight="1" x14ac:dyDescent="0.25">
      <c r="A1" s="35" t="s">
        <v>409</v>
      </c>
      <c r="B1" s="36"/>
      <c r="C1" s="36"/>
      <c r="D1" s="36"/>
      <c r="E1" s="533" t="s">
        <v>410</v>
      </c>
      <c r="F1" s="533"/>
      <c r="G1" s="533"/>
      <c r="H1" s="533"/>
    </row>
    <row r="2" spans="1:9" ht="13" x14ac:dyDescent="0.3">
      <c r="A2" s="38" t="s">
        <v>0</v>
      </c>
      <c r="B2" s="38"/>
      <c r="C2" s="82"/>
      <c r="D2" s="39" t="s">
        <v>1</v>
      </c>
      <c r="E2" s="39" t="s">
        <v>2</v>
      </c>
      <c r="F2" s="39" t="s">
        <v>3</v>
      </c>
      <c r="G2" s="39" t="s">
        <v>4</v>
      </c>
      <c r="H2" s="39" t="s">
        <v>5</v>
      </c>
      <c r="I2" s="251" t="s">
        <v>2982</v>
      </c>
    </row>
    <row r="3" spans="1:9" x14ac:dyDescent="0.25">
      <c r="A3" s="40"/>
      <c r="B3" s="40"/>
      <c r="C3" s="83"/>
      <c r="D3" s="41"/>
      <c r="E3" s="42"/>
      <c r="F3" s="42"/>
      <c r="G3" s="41"/>
      <c r="H3" s="41"/>
    </row>
    <row r="4" spans="1:9" x14ac:dyDescent="0.25">
      <c r="A4" s="43"/>
      <c r="B4" s="43"/>
      <c r="C4" s="129"/>
      <c r="D4" s="41"/>
      <c r="E4" s="42"/>
      <c r="F4" s="42"/>
      <c r="G4" s="41"/>
      <c r="H4" s="41"/>
    </row>
    <row r="5" spans="1:9" ht="26" x14ac:dyDescent="0.25">
      <c r="A5" s="44" t="s">
        <v>411</v>
      </c>
      <c r="B5" s="40"/>
      <c r="C5" s="42"/>
      <c r="D5" s="124" t="s">
        <v>412</v>
      </c>
      <c r="E5" s="5"/>
      <c r="F5" s="5"/>
      <c r="G5" s="4"/>
      <c r="H5" s="79"/>
    </row>
    <row r="6" spans="1:9" ht="14.5" x14ac:dyDescent="0.25">
      <c r="A6" s="40"/>
      <c r="B6" s="44" t="s">
        <v>413</v>
      </c>
      <c r="C6" s="42"/>
      <c r="D6" s="59" t="s">
        <v>212</v>
      </c>
      <c r="E6" s="24" t="s">
        <v>131</v>
      </c>
      <c r="F6" s="42"/>
      <c r="G6" s="80"/>
      <c r="H6" s="77">
        <f>F6*G6</f>
        <v>0</v>
      </c>
    </row>
    <row r="7" spans="1:9" ht="14.5" x14ac:dyDescent="0.25">
      <c r="A7" s="40"/>
      <c r="B7" s="44" t="s">
        <v>414</v>
      </c>
      <c r="C7" s="49"/>
      <c r="D7" s="85" t="s">
        <v>213</v>
      </c>
      <c r="E7" s="24" t="s">
        <v>131</v>
      </c>
      <c r="F7" s="42"/>
      <c r="G7" s="80"/>
      <c r="H7" s="77">
        <f>F7*G7</f>
        <v>0</v>
      </c>
    </row>
    <row r="8" spans="1:9" ht="14.5" x14ac:dyDescent="0.25">
      <c r="A8" s="40"/>
      <c r="B8" s="44" t="s">
        <v>415</v>
      </c>
      <c r="C8" s="49"/>
      <c r="D8" s="85" t="s">
        <v>214</v>
      </c>
      <c r="E8" s="24" t="s">
        <v>131</v>
      </c>
      <c r="F8" s="42"/>
      <c r="G8" s="80"/>
      <c r="H8" s="77">
        <f>F8*G8</f>
        <v>0</v>
      </c>
    </row>
    <row r="9" spans="1:9" ht="25" x14ac:dyDescent="0.25">
      <c r="A9" s="40"/>
      <c r="B9" s="44" t="s">
        <v>416</v>
      </c>
      <c r="C9" s="49"/>
      <c r="D9" s="85" t="s">
        <v>215</v>
      </c>
      <c r="E9" s="24" t="s">
        <v>131</v>
      </c>
      <c r="F9" s="42"/>
      <c r="G9" s="80"/>
      <c r="H9" s="77">
        <f>F9*G9</f>
        <v>0</v>
      </c>
    </row>
    <row r="10" spans="1:9" x14ac:dyDescent="0.25">
      <c r="A10" s="44"/>
      <c r="B10" s="44" t="s">
        <v>417</v>
      </c>
      <c r="C10" s="49"/>
      <c r="D10" s="85" t="s">
        <v>216</v>
      </c>
      <c r="E10" s="10"/>
      <c r="F10" s="5"/>
      <c r="G10" s="5"/>
      <c r="H10" s="79"/>
    </row>
    <row r="11" spans="1:9" ht="14.5" x14ac:dyDescent="0.25">
      <c r="A11" s="40"/>
      <c r="B11" s="44"/>
      <c r="C11" s="49" t="s">
        <v>22</v>
      </c>
      <c r="D11" s="226" t="s">
        <v>2554</v>
      </c>
      <c r="E11" s="24" t="s">
        <v>131</v>
      </c>
      <c r="F11" s="42"/>
      <c r="G11" s="80"/>
      <c r="H11" s="77">
        <f>F11*G11</f>
        <v>0</v>
      </c>
      <c r="I11" s="252" t="s">
        <v>2981</v>
      </c>
    </row>
    <row r="12" spans="1:9" ht="14.5" x14ac:dyDescent="0.25">
      <c r="A12" s="40"/>
      <c r="B12" s="44"/>
      <c r="C12" s="49" t="s">
        <v>24</v>
      </c>
      <c r="D12" s="226" t="s">
        <v>2555</v>
      </c>
      <c r="E12" s="24" t="s">
        <v>131</v>
      </c>
      <c r="F12" s="42"/>
      <c r="G12" s="80"/>
      <c r="H12" s="77">
        <f>F12*G12</f>
        <v>0</v>
      </c>
      <c r="I12" s="252" t="s">
        <v>2981</v>
      </c>
    </row>
    <row r="13" spans="1:9" ht="26" x14ac:dyDescent="0.25">
      <c r="A13" s="44" t="s">
        <v>418</v>
      </c>
      <c r="B13" s="44"/>
      <c r="C13" s="49"/>
      <c r="D13" s="131" t="s">
        <v>419</v>
      </c>
      <c r="E13" s="24"/>
      <c r="F13" s="5"/>
      <c r="G13" s="5"/>
      <c r="H13" s="79"/>
    </row>
    <row r="14" spans="1:9" ht="14.5" x14ac:dyDescent="0.25">
      <c r="A14" s="40"/>
      <c r="B14" s="44" t="s">
        <v>420</v>
      </c>
      <c r="C14" s="49"/>
      <c r="D14" s="132" t="s">
        <v>422</v>
      </c>
      <c r="E14" s="24" t="s">
        <v>131</v>
      </c>
      <c r="F14" s="42"/>
      <c r="G14" s="80"/>
      <c r="H14" s="77">
        <f>F14*G14</f>
        <v>0</v>
      </c>
    </row>
    <row r="15" spans="1:9" ht="25" x14ac:dyDescent="0.25">
      <c r="A15" s="40"/>
      <c r="B15" s="44" t="s">
        <v>421</v>
      </c>
      <c r="C15" s="49"/>
      <c r="D15" s="133" t="s">
        <v>423</v>
      </c>
      <c r="E15" s="24" t="s">
        <v>131</v>
      </c>
      <c r="F15" s="42"/>
      <c r="G15" s="80"/>
      <c r="H15" s="77">
        <f>F15*G15</f>
        <v>0</v>
      </c>
    </row>
    <row r="16" spans="1:9" ht="26" x14ac:dyDescent="0.25">
      <c r="A16" s="44" t="s">
        <v>424</v>
      </c>
      <c r="B16" s="44"/>
      <c r="C16" s="49"/>
      <c r="D16" s="131" t="s">
        <v>425</v>
      </c>
      <c r="E16" s="10"/>
      <c r="F16" s="5"/>
      <c r="G16" s="5"/>
      <c r="H16" s="79"/>
    </row>
    <row r="17" spans="1:9" ht="13" x14ac:dyDescent="0.25">
      <c r="A17" s="40"/>
      <c r="B17" s="44" t="s">
        <v>426</v>
      </c>
      <c r="C17" s="49"/>
      <c r="D17" s="240" t="s">
        <v>2556</v>
      </c>
      <c r="E17" s="14" t="s">
        <v>53</v>
      </c>
      <c r="F17" s="42"/>
      <c r="G17" s="80"/>
      <c r="H17" s="77">
        <f>F17*G17</f>
        <v>0</v>
      </c>
      <c r="I17" s="252" t="s">
        <v>2981</v>
      </c>
    </row>
    <row r="18" spans="1:9" ht="26" x14ac:dyDescent="0.25">
      <c r="A18" s="44"/>
      <c r="B18" s="44" t="s">
        <v>427</v>
      </c>
      <c r="C18" s="49"/>
      <c r="D18" s="241" t="s">
        <v>2557</v>
      </c>
      <c r="E18" s="14" t="s">
        <v>53</v>
      </c>
      <c r="F18" s="42"/>
      <c r="G18" s="80"/>
      <c r="H18" s="77">
        <f>F18*G18</f>
        <v>0</v>
      </c>
      <c r="I18" s="252" t="s">
        <v>2981</v>
      </c>
    </row>
    <row r="19" spans="1:9" ht="13" x14ac:dyDescent="0.25">
      <c r="A19" s="44"/>
      <c r="B19" s="44" t="s">
        <v>428</v>
      </c>
      <c r="C19" s="49"/>
      <c r="D19" s="241" t="s">
        <v>2558</v>
      </c>
      <c r="E19" s="14" t="s">
        <v>132</v>
      </c>
      <c r="F19" s="42"/>
      <c r="G19" s="80"/>
      <c r="H19" s="77">
        <f>F19*G19</f>
        <v>0</v>
      </c>
      <c r="I19" s="252" t="s">
        <v>2981</v>
      </c>
    </row>
    <row r="20" spans="1:9" x14ac:dyDescent="0.25">
      <c r="A20" s="44"/>
      <c r="B20" s="44" t="s">
        <v>429</v>
      </c>
      <c r="C20" s="49"/>
      <c r="D20" s="241" t="s">
        <v>229</v>
      </c>
      <c r="E20" s="10"/>
      <c r="F20" s="5"/>
      <c r="G20" s="5"/>
      <c r="H20" s="79"/>
    </row>
    <row r="21" spans="1:9" ht="13" x14ac:dyDescent="0.25">
      <c r="A21" s="44"/>
      <c r="B21" s="44"/>
      <c r="C21" s="49" t="s">
        <v>22</v>
      </c>
      <c r="D21" s="241" t="s">
        <v>2488</v>
      </c>
      <c r="E21" s="14" t="s">
        <v>53</v>
      </c>
      <c r="F21" s="42"/>
      <c r="G21" s="80"/>
      <c r="H21" s="77">
        <f>F21*G21</f>
        <v>0</v>
      </c>
      <c r="I21" s="252" t="s">
        <v>2981</v>
      </c>
    </row>
    <row r="22" spans="1:9" ht="13" x14ac:dyDescent="0.25">
      <c r="A22" s="40"/>
      <c r="B22" s="44"/>
      <c r="C22" s="49" t="s">
        <v>24</v>
      </c>
      <c r="D22" s="241" t="s">
        <v>2488</v>
      </c>
      <c r="E22" s="14" t="s">
        <v>132</v>
      </c>
      <c r="F22" s="42"/>
      <c r="G22" s="80"/>
      <c r="H22" s="77">
        <f>F22*G22</f>
        <v>0</v>
      </c>
      <c r="I22" s="252" t="s">
        <v>2981</v>
      </c>
    </row>
    <row r="23" spans="1:9" x14ac:dyDescent="0.25">
      <c r="A23" s="44"/>
      <c r="B23" s="44"/>
      <c r="C23" s="49"/>
      <c r="D23" s="127"/>
      <c r="E23" s="24"/>
      <c r="F23" s="5"/>
      <c r="G23" s="4"/>
      <c r="H23" s="50"/>
    </row>
    <row r="24" spans="1:9" x14ac:dyDescent="0.25">
      <c r="A24" s="44"/>
      <c r="B24" s="44"/>
      <c r="C24" s="49"/>
      <c r="D24" s="127"/>
      <c r="E24" s="24"/>
      <c r="F24" s="5"/>
      <c r="G24" s="4"/>
      <c r="H24" s="50"/>
    </row>
    <row r="25" spans="1:9" x14ac:dyDescent="0.25">
      <c r="A25" s="41"/>
      <c r="B25" s="41"/>
      <c r="C25" s="42"/>
      <c r="D25" s="41"/>
      <c r="E25" s="4"/>
      <c r="F25" s="4"/>
      <c r="G25" s="4"/>
      <c r="H25" s="50"/>
    </row>
    <row r="26" spans="1:9" x14ac:dyDescent="0.25">
      <c r="A26" s="68" t="s">
        <v>19</v>
      </c>
      <c r="B26" s="68"/>
      <c r="C26" s="68"/>
      <c r="D26" s="68"/>
      <c r="E26" s="141"/>
      <c r="F26" s="1"/>
      <c r="G26" s="1"/>
      <c r="H26" s="91">
        <f>SUM(H5:H25)</f>
        <v>0</v>
      </c>
    </row>
    <row r="1048373" spans="5:5" x14ac:dyDescent="0.25">
      <c r="E1048373" s="49"/>
    </row>
  </sheetData>
  <mergeCells count="1">
    <mergeCell ref="E1:H1"/>
  </mergeCells>
  <pageMargins left="0.75" right="0.75" top="1" bottom="1" header="0.5" footer="0.5"/>
  <pageSetup paperSize="9" scale="61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5AC36-210D-468B-A473-036CCBE35437}">
  <sheetPr codeName="Sheet12">
    <tabColor rgb="FF92D050"/>
  </sheetPr>
  <dimension ref="A1:I1048316"/>
  <sheetViews>
    <sheetView view="pageBreakPreview" zoomScaleNormal="100" zoomScaleSheetLayoutView="100" workbookViewId="0">
      <selection activeCell="A2" sqref="A2"/>
    </sheetView>
  </sheetViews>
  <sheetFormatPr defaultRowHeight="12.5" x14ac:dyDescent="0.25"/>
  <cols>
    <col min="1" max="1" width="9.36328125" style="37" customWidth="1"/>
    <col min="2" max="2" width="9" style="37" bestFit="1" customWidth="1"/>
    <col min="3" max="3" width="3.08984375" style="37" bestFit="1" customWidth="1"/>
    <col min="4" max="4" width="40.6328125" style="37" customWidth="1"/>
    <col min="5" max="5" width="8.90625" style="37" customWidth="1"/>
    <col min="6" max="6" width="9" style="37" customWidth="1"/>
    <col min="7" max="7" width="9.90625" style="37" customWidth="1"/>
    <col min="8" max="8" width="11.3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3230</v>
      </c>
    </row>
    <row r="2" spans="1:9" x14ac:dyDescent="0.25">
      <c r="A2" s="275" t="s">
        <v>3229</v>
      </c>
    </row>
    <row r="3" spans="1:9" x14ac:dyDescent="0.25">
      <c r="A3" s="276" t="s">
        <v>3228</v>
      </c>
    </row>
    <row r="5" spans="1:9" ht="12.75" customHeight="1" x14ac:dyDescent="0.25">
      <c r="A5" s="107" t="s">
        <v>3047</v>
      </c>
      <c r="B5" s="108"/>
      <c r="C5" s="108"/>
      <c r="D5" s="108"/>
      <c r="E5" s="378"/>
      <c r="F5" s="378"/>
      <c r="G5" s="378"/>
      <c r="H5" s="379"/>
    </row>
    <row r="6" spans="1:9" ht="13" x14ac:dyDescent="0.3">
      <c r="A6" s="282" t="s">
        <v>0</v>
      </c>
      <c r="B6" s="282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323"/>
      <c r="B7" s="323"/>
      <c r="C7" s="324"/>
      <c r="D7" s="299"/>
      <c r="E7" s="297"/>
      <c r="F7" s="297"/>
      <c r="G7" s="299"/>
      <c r="H7" s="299"/>
    </row>
    <row r="8" spans="1:9" x14ac:dyDescent="0.25">
      <c r="A8" s="129"/>
      <c r="B8" s="129"/>
      <c r="C8" s="129"/>
      <c r="D8" s="41"/>
      <c r="E8" s="42"/>
      <c r="F8" s="42"/>
      <c r="G8" s="41"/>
      <c r="H8" s="41"/>
    </row>
    <row r="9" spans="1:9" ht="13" x14ac:dyDescent="0.25">
      <c r="A9" s="49" t="s">
        <v>431</v>
      </c>
      <c r="B9" s="49"/>
      <c r="C9" s="49"/>
      <c r="D9" s="126" t="s">
        <v>9</v>
      </c>
      <c r="E9" s="10"/>
      <c r="F9" s="10"/>
      <c r="G9" s="10"/>
      <c r="H9" s="135"/>
    </row>
    <row r="10" spans="1:9" ht="37.5" x14ac:dyDescent="0.25">
      <c r="A10" s="49"/>
      <c r="B10" s="49" t="s">
        <v>432</v>
      </c>
      <c r="C10" s="49"/>
      <c r="D10" s="55" t="s">
        <v>433</v>
      </c>
      <c r="E10" s="24"/>
      <c r="F10" s="10"/>
      <c r="G10" s="444"/>
      <c r="H10" s="464"/>
    </row>
    <row r="11" spans="1:9" ht="14.5" x14ac:dyDescent="0.25">
      <c r="A11" s="49"/>
      <c r="B11" s="49"/>
      <c r="C11" s="49" t="s">
        <v>22</v>
      </c>
      <c r="D11" s="55" t="s">
        <v>2407</v>
      </c>
      <c r="E11" s="160" t="s">
        <v>3010</v>
      </c>
      <c r="F11" s="168">
        <f>600*1.5*0.3</f>
        <v>270</v>
      </c>
      <c r="G11" s="321"/>
      <c r="H11" s="322"/>
    </row>
    <row r="12" spans="1:9" x14ac:dyDescent="0.25">
      <c r="A12" s="49"/>
      <c r="B12" s="49"/>
      <c r="C12" s="49"/>
      <c r="D12" s="55"/>
      <c r="E12" s="160"/>
      <c r="F12" s="168"/>
      <c r="G12" s="321"/>
      <c r="H12" s="322"/>
    </row>
    <row r="13" spans="1:9" ht="14.5" x14ac:dyDescent="0.25">
      <c r="A13" s="49"/>
      <c r="B13" s="49"/>
      <c r="C13" s="49" t="s">
        <v>24</v>
      </c>
      <c r="D13" s="55" t="s">
        <v>2405</v>
      </c>
      <c r="E13" s="160" t="s">
        <v>3010</v>
      </c>
      <c r="F13" s="168"/>
      <c r="G13" s="321"/>
      <c r="H13" s="320" t="s">
        <v>3008</v>
      </c>
    </row>
    <row r="14" spans="1:9" x14ac:dyDescent="0.25">
      <c r="A14" s="49"/>
      <c r="B14" s="49"/>
      <c r="C14" s="49"/>
      <c r="D14" s="55"/>
      <c r="E14" s="160"/>
      <c r="F14" s="168"/>
      <c r="G14" s="321"/>
      <c r="H14" s="322"/>
      <c r="I14" s="252"/>
    </row>
    <row r="15" spans="1:9" ht="39" x14ac:dyDescent="0.25">
      <c r="A15" s="406" t="s">
        <v>434</v>
      </c>
      <c r="B15" s="49"/>
      <c r="C15" s="49"/>
      <c r="D15" s="124" t="s">
        <v>435</v>
      </c>
      <c r="E15" s="160"/>
      <c r="F15" s="165"/>
      <c r="G15" s="320"/>
      <c r="H15" s="320"/>
    </row>
    <row r="16" spans="1:9" x14ac:dyDescent="0.25">
      <c r="A16" s="49"/>
      <c r="B16" s="49" t="s">
        <v>436</v>
      </c>
      <c r="C16" s="49"/>
      <c r="D16" s="55" t="s">
        <v>2406</v>
      </c>
      <c r="E16" s="160"/>
      <c r="F16" s="165"/>
      <c r="G16" s="320"/>
      <c r="H16" s="320"/>
    </row>
    <row r="17" spans="1:8" x14ac:dyDescent="0.25">
      <c r="A17" s="49"/>
      <c r="B17" s="49"/>
      <c r="C17" s="49"/>
      <c r="D17" s="55"/>
      <c r="E17" s="160"/>
      <c r="F17" s="168"/>
      <c r="G17" s="321"/>
      <c r="H17" s="322"/>
    </row>
    <row r="18" spans="1:8" ht="14.5" x14ac:dyDescent="0.25">
      <c r="A18" s="49"/>
      <c r="B18" s="49"/>
      <c r="C18" s="49" t="s">
        <v>35</v>
      </c>
      <c r="D18" s="55" t="s">
        <v>438</v>
      </c>
      <c r="E18" s="160" t="s">
        <v>3010</v>
      </c>
      <c r="F18" s="168">
        <f>(1600*1.5*0.3)*0.6</f>
        <v>432</v>
      </c>
      <c r="G18" s="321"/>
      <c r="H18" s="322"/>
    </row>
    <row r="19" spans="1:8" x14ac:dyDescent="0.25">
      <c r="A19" s="49"/>
      <c r="B19" s="49"/>
      <c r="C19" s="49"/>
      <c r="D19" s="55"/>
      <c r="E19" s="160"/>
      <c r="F19" s="168"/>
      <c r="G19" s="321"/>
      <c r="H19" s="322"/>
    </row>
    <row r="20" spans="1:8" x14ac:dyDescent="0.25">
      <c r="A20" s="49"/>
      <c r="B20" s="49" t="s">
        <v>437</v>
      </c>
      <c r="C20" s="49"/>
      <c r="D20" s="55" t="s">
        <v>439</v>
      </c>
      <c r="E20" s="160"/>
      <c r="F20" s="165"/>
      <c r="G20" s="320"/>
      <c r="H20" s="320"/>
    </row>
    <row r="21" spans="1:8" x14ac:dyDescent="0.25">
      <c r="A21" s="49"/>
      <c r="B21" s="49"/>
      <c r="C21" s="49"/>
      <c r="D21" s="55"/>
      <c r="E21" s="160"/>
      <c r="F21" s="165"/>
      <c r="G21" s="320"/>
      <c r="H21" s="320"/>
    </row>
    <row r="22" spans="1:8" ht="14.5" x14ac:dyDescent="0.25">
      <c r="A22" s="49"/>
      <c r="B22" s="88"/>
      <c r="C22" s="49" t="s">
        <v>35</v>
      </c>
      <c r="D22" s="55" t="s">
        <v>438</v>
      </c>
      <c r="E22" s="160" t="s">
        <v>3010</v>
      </c>
      <c r="F22" s="168">
        <f>+F18*0.5</f>
        <v>216</v>
      </c>
      <c r="G22" s="321"/>
      <c r="H22" s="322"/>
    </row>
    <row r="23" spans="1:8" ht="13" x14ac:dyDescent="0.25">
      <c r="A23" s="406"/>
      <c r="B23" s="88"/>
      <c r="C23" s="49"/>
      <c r="D23" s="102"/>
      <c r="E23" s="165"/>
      <c r="F23" s="165"/>
      <c r="G23" s="319"/>
      <c r="H23" s="465"/>
    </row>
    <row r="24" spans="1:8" ht="13" x14ac:dyDescent="0.25">
      <c r="A24" s="406"/>
      <c r="B24" s="88"/>
      <c r="C24" s="49"/>
      <c r="D24" s="102"/>
      <c r="E24" s="165"/>
      <c r="F24" s="165"/>
      <c r="G24" s="319"/>
      <c r="H24" s="465"/>
    </row>
    <row r="25" spans="1:8" ht="13" x14ac:dyDescent="0.25">
      <c r="A25" s="406"/>
      <c r="B25" s="88"/>
      <c r="C25" s="49"/>
      <c r="D25" s="102"/>
      <c r="E25" s="165"/>
      <c r="F25" s="165"/>
      <c r="G25" s="319"/>
      <c r="H25" s="465"/>
    </row>
    <row r="26" spans="1:8" ht="13" x14ac:dyDescent="0.25">
      <c r="A26" s="406"/>
      <c r="B26" s="88"/>
      <c r="C26" s="49"/>
      <c r="D26" s="102"/>
      <c r="E26" s="165"/>
      <c r="F26" s="165"/>
      <c r="G26" s="319"/>
      <c r="H26" s="465"/>
    </row>
    <row r="27" spans="1:8" ht="13" x14ac:dyDescent="0.25">
      <c r="A27" s="406"/>
      <c r="B27" s="88"/>
      <c r="C27" s="49"/>
      <c r="D27" s="102"/>
      <c r="E27" s="165"/>
      <c r="F27" s="165"/>
      <c r="G27" s="319"/>
      <c r="H27" s="465"/>
    </row>
    <row r="28" spans="1:8" ht="13" x14ac:dyDescent="0.25">
      <c r="A28" s="406"/>
      <c r="B28" s="88"/>
      <c r="C28" s="49"/>
      <c r="D28" s="102"/>
      <c r="E28" s="165"/>
      <c r="F28" s="165"/>
      <c r="G28" s="319"/>
      <c r="H28" s="465"/>
    </row>
    <row r="29" spans="1:8" ht="13" x14ac:dyDescent="0.25">
      <c r="A29" s="406"/>
      <c r="B29" s="88"/>
      <c r="C29" s="49"/>
      <c r="D29" s="102"/>
      <c r="E29" s="165"/>
      <c r="F29" s="165"/>
      <c r="G29" s="319"/>
      <c r="H29" s="465"/>
    </row>
    <row r="30" spans="1:8" ht="13" x14ac:dyDescent="0.25">
      <c r="A30" s="406"/>
      <c r="B30" s="88"/>
      <c r="C30" s="49"/>
      <c r="D30" s="102"/>
      <c r="E30" s="165"/>
      <c r="F30" s="165"/>
      <c r="G30" s="319"/>
      <c r="H30" s="465"/>
    </row>
    <row r="31" spans="1:8" ht="13" x14ac:dyDescent="0.25">
      <c r="A31" s="406"/>
      <c r="B31" s="88"/>
      <c r="C31" s="49"/>
      <c r="D31" s="102"/>
      <c r="E31" s="172"/>
      <c r="F31" s="165"/>
      <c r="G31" s="319"/>
      <c r="H31" s="319"/>
    </row>
    <row r="32" spans="1:8" x14ac:dyDescent="0.25">
      <c r="A32" s="49"/>
      <c r="B32" s="49"/>
      <c r="C32" s="49"/>
      <c r="D32" s="54"/>
      <c r="E32" s="165"/>
      <c r="F32" s="168"/>
      <c r="G32" s="321"/>
      <c r="H32" s="322"/>
    </row>
    <row r="33" spans="1:8" x14ac:dyDescent="0.25">
      <c r="A33" s="49"/>
      <c r="B33" s="49"/>
      <c r="C33" s="49"/>
      <c r="D33" s="54"/>
      <c r="E33" s="165"/>
      <c r="F33" s="168"/>
      <c r="G33" s="321"/>
      <c r="H33" s="322"/>
    </row>
    <row r="34" spans="1:8" x14ac:dyDescent="0.25">
      <c r="A34" s="49"/>
      <c r="B34" s="49"/>
      <c r="C34" s="49"/>
      <c r="D34" s="54"/>
      <c r="E34" s="165"/>
      <c r="F34" s="168"/>
      <c r="G34" s="321"/>
      <c r="H34" s="322"/>
    </row>
    <row r="35" spans="1:8" x14ac:dyDescent="0.25">
      <c r="A35" s="49"/>
      <c r="B35" s="49"/>
      <c r="C35" s="49"/>
      <c r="D35" s="54"/>
      <c r="E35" s="165"/>
      <c r="F35" s="168"/>
      <c r="G35" s="321"/>
      <c r="H35" s="322"/>
    </row>
    <row r="36" spans="1:8" ht="13" x14ac:dyDescent="0.25">
      <c r="A36" s="406"/>
      <c r="B36" s="49"/>
      <c r="C36" s="49"/>
      <c r="D36" s="102"/>
      <c r="E36" s="165"/>
      <c r="F36" s="168"/>
      <c r="G36" s="321"/>
      <c r="H36" s="322"/>
    </row>
    <row r="37" spans="1:8" x14ac:dyDescent="0.25">
      <c r="A37" s="49"/>
      <c r="B37" s="49"/>
      <c r="C37" s="49"/>
      <c r="D37" s="51"/>
      <c r="E37" s="172"/>
      <c r="F37" s="172"/>
      <c r="G37" s="319"/>
      <c r="H37" s="465"/>
    </row>
    <row r="38" spans="1:8" x14ac:dyDescent="0.25">
      <c r="A38" s="49"/>
      <c r="B38" s="49"/>
      <c r="C38" s="49"/>
      <c r="D38" s="51"/>
      <c r="E38" s="172"/>
      <c r="F38" s="172"/>
      <c r="G38" s="319"/>
      <c r="H38" s="465"/>
    </row>
    <row r="39" spans="1:8" x14ac:dyDescent="0.25">
      <c r="A39" s="293"/>
      <c r="B39" s="293"/>
      <c r="C39" s="293"/>
      <c r="D39" s="114"/>
      <c r="E39" s="430"/>
      <c r="F39" s="430"/>
      <c r="G39" s="466"/>
      <c r="H39" s="467"/>
    </row>
    <row r="40" spans="1:8" ht="13" x14ac:dyDescent="0.25">
      <c r="A40" s="281" t="s">
        <v>430</v>
      </c>
      <c r="B40" s="529" t="s">
        <v>19</v>
      </c>
      <c r="C40" s="530"/>
      <c r="D40" s="530"/>
      <c r="E40" s="530"/>
      <c r="F40" s="530"/>
      <c r="G40" s="531"/>
      <c r="H40" s="345"/>
    </row>
    <row r="1048316" spans="5:5" x14ac:dyDescent="0.25">
      <c r="E1048316" s="49"/>
    </row>
  </sheetData>
  <mergeCells count="1">
    <mergeCell ref="B40:G40"/>
  </mergeCells>
  <pageMargins left="0.75" right="0.75" top="1" bottom="1" header="0.5" footer="0.5"/>
  <pageSetup paperSize="9" scale="61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A4EA3-1AA8-4C84-99AE-FE058B9F7CB4}">
  <sheetPr codeName="Sheet13">
    <tabColor rgb="FF92D050"/>
  </sheetPr>
  <dimension ref="A1:K1048319"/>
  <sheetViews>
    <sheetView view="pageBreakPreview" zoomScaleNormal="100" zoomScaleSheetLayoutView="100" workbookViewId="0">
      <selection activeCell="F21" sqref="F21"/>
    </sheetView>
  </sheetViews>
  <sheetFormatPr defaultRowHeight="12.5" x14ac:dyDescent="0.25"/>
  <cols>
    <col min="1" max="1" width="7.54296875" style="37" customWidth="1"/>
    <col min="2" max="2" width="9.54296875" style="37" customWidth="1"/>
    <col min="3" max="3" width="3.08984375" style="37" bestFit="1" customWidth="1"/>
    <col min="4" max="4" width="40.6328125" style="37" customWidth="1"/>
    <col min="5" max="5" width="7.36328125" style="37" customWidth="1"/>
    <col min="6" max="6" width="8.54296875" style="37" customWidth="1"/>
    <col min="7" max="7" width="10.453125" style="37" customWidth="1"/>
    <col min="8" max="8" width="11.5429687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3230</v>
      </c>
    </row>
    <row r="2" spans="1:9" x14ac:dyDescent="0.25">
      <c r="A2" s="275" t="s">
        <v>3229</v>
      </c>
    </row>
    <row r="3" spans="1:9" x14ac:dyDescent="0.25">
      <c r="A3" s="276" t="s">
        <v>3228</v>
      </c>
    </row>
    <row r="5" spans="1:9" ht="12.75" customHeight="1" x14ac:dyDescent="0.25">
      <c r="A5" s="107" t="s">
        <v>3006</v>
      </c>
      <c r="B5" s="108"/>
      <c r="C5" s="108"/>
      <c r="D5" s="108"/>
      <c r="E5" s="525"/>
      <c r="F5" s="525"/>
      <c r="G5" s="525"/>
      <c r="H5" s="526"/>
    </row>
    <row r="6" spans="1:9" ht="13" x14ac:dyDescent="0.3">
      <c r="A6" s="217" t="s">
        <v>0</v>
      </c>
      <c r="B6" s="217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375"/>
      <c r="B7" s="375"/>
      <c r="C7" s="324"/>
      <c r="D7" s="299"/>
      <c r="E7" s="297"/>
      <c r="F7" s="297"/>
      <c r="G7" s="299"/>
      <c r="H7" s="299"/>
    </row>
    <row r="8" spans="1:9" x14ac:dyDescent="0.25">
      <c r="A8" s="433"/>
      <c r="B8" s="433"/>
      <c r="C8" s="129"/>
      <c r="D8" s="41"/>
      <c r="E8" s="120"/>
      <c r="F8" s="120"/>
      <c r="G8" s="67"/>
      <c r="H8" s="67"/>
    </row>
    <row r="9" spans="1:9" ht="13" x14ac:dyDescent="0.25">
      <c r="A9" s="406" t="s">
        <v>442</v>
      </c>
      <c r="B9" s="406"/>
      <c r="C9" s="49"/>
      <c r="D9" s="137" t="s">
        <v>443</v>
      </c>
      <c r="E9" s="165"/>
      <c r="F9" s="165"/>
      <c r="G9" s="165"/>
      <c r="H9" s="427"/>
    </row>
    <row r="10" spans="1:9" ht="25" x14ac:dyDescent="0.25">
      <c r="A10" s="406"/>
      <c r="B10" s="406" t="s">
        <v>444</v>
      </c>
      <c r="C10" s="49"/>
      <c r="D10" s="55" t="s">
        <v>445</v>
      </c>
      <c r="E10" s="160"/>
      <c r="F10" s="165"/>
      <c r="G10" s="165"/>
      <c r="H10" s="427"/>
    </row>
    <row r="11" spans="1:9" ht="13" x14ac:dyDescent="0.3">
      <c r="A11" s="406"/>
      <c r="B11" s="406"/>
      <c r="C11" s="49" t="s">
        <v>22</v>
      </c>
      <c r="D11" s="55" t="s">
        <v>2407</v>
      </c>
      <c r="E11" s="160" t="s">
        <v>3007</v>
      </c>
      <c r="F11" s="168">
        <f>20*15*0.4</f>
        <v>120</v>
      </c>
      <c r="G11" s="309"/>
      <c r="H11" s="285"/>
    </row>
    <row r="12" spans="1:9" ht="13" x14ac:dyDescent="0.3">
      <c r="A12" s="406"/>
      <c r="B12" s="406"/>
      <c r="C12" s="49" t="s">
        <v>24</v>
      </c>
      <c r="D12" s="55" t="s">
        <v>2405</v>
      </c>
      <c r="E12" s="160" t="s">
        <v>3007</v>
      </c>
      <c r="F12" s="168"/>
      <c r="G12" s="309"/>
      <c r="H12" s="285" t="s">
        <v>3008</v>
      </c>
    </row>
    <row r="13" spans="1:9" x14ac:dyDescent="0.25">
      <c r="A13" s="406"/>
      <c r="B13" s="406"/>
      <c r="C13" s="49"/>
      <c r="D13" s="55"/>
      <c r="E13" s="160"/>
      <c r="F13" s="168"/>
      <c r="G13" s="428"/>
      <c r="H13" s="295"/>
    </row>
    <row r="14" spans="1:9" ht="13" x14ac:dyDescent="0.25">
      <c r="A14" s="406" t="s">
        <v>446</v>
      </c>
      <c r="B14" s="406"/>
      <c r="C14" s="49"/>
      <c r="D14" s="138" t="s">
        <v>447</v>
      </c>
      <c r="E14" s="160"/>
      <c r="F14" s="165"/>
      <c r="G14" s="165"/>
      <c r="H14" s="427"/>
    </row>
    <row r="15" spans="1:9" ht="13" x14ac:dyDescent="0.3">
      <c r="A15" s="406"/>
      <c r="B15" s="406" t="s">
        <v>448</v>
      </c>
      <c r="C15" s="49"/>
      <c r="D15" s="55" t="s">
        <v>38</v>
      </c>
      <c r="E15" s="160" t="s">
        <v>3007</v>
      </c>
      <c r="F15" s="168">
        <f>+F11*0.6</f>
        <v>72</v>
      </c>
      <c r="G15" s="309"/>
      <c r="H15" s="285"/>
    </row>
    <row r="16" spans="1:9" x14ac:dyDescent="0.25">
      <c r="A16" s="406"/>
      <c r="B16" s="406"/>
      <c r="C16" s="49"/>
      <c r="D16" s="55"/>
      <c r="E16" s="160"/>
      <c r="F16" s="165"/>
      <c r="G16" s="165"/>
      <c r="H16" s="427"/>
    </row>
    <row r="17" spans="1:11" ht="25" x14ac:dyDescent="0.25">
      <c r="A17" s="406"/>
      <c r="B17" s="406" t="s">
        <v>449</v>
      </c>
      <c r="C17" s="49"/>
      <c r="D17" s="226" t="s">
        <v>450</v>
      </c>
      <c r="E17" s="160"/>
      <c r="F17" s="165"/>
      <c r="G17" s="165"/>
      <c r="H17" s="427"/>
    </row>
    <row r="18" spans="1:11" ht="13" x14ac:dyDescent="0.3">
      <c r="A18" s="406"/>
      <c r="B18" s="406"/>
      <c r="C18" s="49" t="s">
        <v>22</v>
      </c>
      <c r="D18" s="238" t="s">
        <v>3052</v>
      </c>
      <c r="E18" s="160" t="s">
        <v>3007</v>
      </c>
      <c r="F18" s="168">
        <f>+F15*0.2</f>
        <v>14.4</v>
      </c>
      <c r="G18" s="309"/>
      <c r="H18" s="285"/>
      <c r="I18" s="252"/>
    </row>
    <row r="19" spans="1:11" x14ac:dyDescent="0.25">
      <c r="A19" s="406"/>
      <c r="B19" s="406"/>
      <c r="C19" s="49"/>
      <c r="D19" s="226"/>
      <c r="E19" s="160"/>
      <c r="F19" s="168"/>
      <c r="G19" s="309"/>
      <c r="H19" s="285"/>
    </row>
    <row r="20" spans="1:11" ht="26" x14ac:dyDescent="0.25">
      <c r="A20" s="497" t="s">
        <v>3131</v>
      </c>
      <c r="B20" s="44"/>
      <c r="C20" s="49"/>
      <c r="D20" s="126" t="s">
        <v>3132</v>
      </c>
      <c r="E20" s="160"/>
      <c r="F20" s="165"/>
      <c r="G20" s="165"/>
      <c r="H20" s="427"/>
      <c r="I20" s="252"/>
    </row>
    <row r="21" spans="1:11" ht="25.5" x14ac:dyDescent="0.25">
      <c r="A21" s="406"/>
      <c r="B21" s="44" t="s">
        <v>3133</v>
      </c>
      <c r="C21" s="49"/>
      <c r="D21" s="231" t="s">
        <v>3266</v>
      </c>
      <c r="E21" s="163" t="s">
        <v>2996</v>
      </c>
      <c r="F21" s="168">
        <f>1.22*9*3+1.22</f>
        <v>34.159999999999997</v>
      </c>
      <c r="G21" s="309"/>
      <c r="H21" s="285"/>
      <c r="I21" s="252"/>
    </row>
    <row r="22" spans="1:11" ht="13" x14ac:dyDescent="0.25">
      <c r="A22" s="406"/>
      <c r="B22" s="44" t="s">
        <v>3134</v>
      </c>
      <c r="C22" s="49"/>
      <c r="D22" s="231" t="s">
        <v>3267</v>
      </c>
      <c r="E22" s="163" t="s">
        <v>2996</v>
      </c>
      <c r="F22" s="168"/>
      <c r="G22" s="309"/>
      <c r="H22" s="285" t="s">
        <v>3008</v>
      </c>
      <c r="I22" s="252"/>
    </row>
    <row r="23" spans="1:11" x14ac:dyDescent="0.25">
      <c r="A23" s="406"/>
      <c r="B23" s="406"/>
      <c r="C23" s="49"/>
      <c r="D23" s="231"/>
      <c r="E23" s="163"/>
      <c r="F23" s="168"/>
      <c r="G23" s="309"/>
      <c r="H23" s="285"/>
    </row>
    <row r="24" spans="1:11" ht="13" x14ac:dyDescent="0.25">
      <c r="A24" s="406" t="s">
        <v>451</v>
      </c>
      <c r="B24" s="406"/>
      <c r="C24" s="49"/>
      <c r="D24" s="124" t="s">
        <v>452</v>
      </c>
      <c r="E24" s="160"/>
      <c r="F24" s="165"/>
      <c r="G24" s="165"/>
      <c r="H24" s="427"/>
      <c r="I24" s="252"/>
    </row>
    <row r="25" spans="1:11" x14ac:dyDescent="0.25">
      <c r="A25" s="406"/>
      <c r="B25" s="406"/>
      <c r="C25" s="49"/>
      <c r="D25" s="238"/>
      <c r="E25" s="160"/>
      <c r="F25" s="168"/>
      <c r="G25" s="309"/>
      <c r="H25" s="285"/>
      <c r="I25" s="252"/>
    </row>
    <row r="26" spans="1:11" ht="38" x14ac:dyDescent="0.3">
      <c r="A26" s="406"/>
      <c r="B26" s="406" t="s">
        <v>3135</v>
      </c>
      <c r="C26" s="49"/>
      <c r="D26" s="238" t="s">
        <v>3136</v>
      </c>
      <c r="E26" s="160" t="s">
        <v>3007</v>
      </c>
      <c r="F26" s="168">
        <f>10*8*0.1</f>
        <v>8</v>
      </c>
      <c r="G26" s="309"/>
      <c r="H26" s="285"/>
      <c r="I26" s="252"/>
    </row>
    <row r="27" spans="1:11" ht="63" x14ac:dyDescent="0.3">
      <c r="A27" s="44"/>
      <c r="B27" s="44" t="s">
        <v>3182</v>
      </c>
      <c r="C27" s="49"/>
      <c r="D27" s="238" t="s">
        <v>3183</v>
      </c>
      <c r="E27" s="160" t="s">
        <v>3007</v>
      </c>
      <c r="F27" s="168">
        <f>10*8*0.3</f>
        <v>24</v>
      </c>
      <c r="G27" s="309"/>
      <c r="H27" s="285"/>
      <c r="I27" s="252"/>
    </row>
    <row r="28" spans="1:11" ht="38" x14ac:dyDescent="0.3">
      <c r="A28" s="406"/>
      <c r="B28" s="406" t="s">
        <v>3137</v>
      </c>
      <c r="C28" s="49"/>
      <c r="D28" s="238" t="s">
        <v>3138</v>
      </c>
      <c r="E28" s="160" t="s">
        <v>3007</v>
      </c>
      <c r="F28" s="168">
        <f>10*8*0.2</f>
        <v>16</v>
      </c>
      <c r="G28" s="309"/>
      <c r="H28" s="285"/>
      <c r="I28" s="252"/>
    </row>
    <row r="29" spans="1:11" ht="63" x14ac:dyDescent="0.3">
      <c r="A29" s="406"/>
      <c r="B29" s="406" t="s">
        <v>453</v>
      </c>
      <c r="C29" s="49"/>
      <c r="D29" s="231" t="s">
        <v>3245</v>
      </c>
      <c r="E29" s="160" t="s">
        <v>3007</v>
      </c>
      <c r="F29" s="168">
        <f>+(F27+F28)*0.6</f>
        <v>24</v>
      </c>
      <c r="G29" s="309"/>
      <c r="H29" s="285"/>
      <c r="K29" s="140"/>
    </row>
    <row r="30" spans="1:11" ht="25.5" x14ac:dyDescent="0.3">
      <c r="A30" s="406"/>
      <c r="B30" s="406" t="s">
        <v>454</v>
      </c>
      <c r="C30" s="49"/>
      <c r="D30" s="231" t="s">
        <v>3139</v>
      </c>
      <c r="E30" s="160" t="s">
        <v>3007</v>
      </c>
      <c r="F30" s="168">
        <v>120</v>
      </c>
      <c r="G30" s="309"/>
      <c r="H30" s="285"/>
      <c r="I30" s="252"/>
      <c r="K30" s="528"/>
    </row>
    <row r="31" spans="1:11" x14ac:dyDescent="0.25">
      <c r="A31" s="406"/>
      <c r="B31" s="406"/>
      <c r="C31" s="49"/>
      <c r="D31" s="231"/>
      <c r="E31" s="160"/>
      <c r="F31" s="168"/>
      <c r="G31" s="309"/>
      <c r="H31" s="285"/>
      <c r="I31" s="252"/>
      <c r="K31" s="528"/>
    </row>
    <row r="32" spans="1:11" ht="13" x14ac:dyDescent="0.25">
      <c r="A32" s="406" t="s">
        <v>456</v>
      </c>
      <c r="B32" s="406"/>
      <c r="C32" s="49"/>
      <c r="D32" s="126" t="s">
        <v>457</v>
      </c>
      <c r="E32" s="160"/>
      <c r="F32" s="165"/>
      <c r="G32" s="165"/>
      <c r="H32" s="285"/>
      <c r="I32" s="252"/>
      <c r="J32" s="139"/>
      <c r="K32" s="140"/>
    </row>
    <row r="33" spans="1:10" x14ac:dyDescent="0.25">
      <c r="A33" s="406"/>
      <c r="B33" s="406" t="s">
        <v>458</v>
      </c>
      <c r="C33" s="49"/>
      <c r="D33" s="55" t="s">
        <v>39</v>
      </c>
      <c r="E33" s="160" t="s">
        <v>2997</v>
      </c>
      <c r="F33" s="168">
        <v>0.18</v>
      </c>
      <c r="G33" s="309"/>
      <c r="H33" s="285"/>
      <c r="J33" s="527"/>
    </row>
    <row r="34" spans="1:10" x14ac:dyDescent="0.25">
      <c r="A34" s="406"/>
      <c r="B34" s="406" t="s">
        <v>3184</v>
      </c>
      <c r="C34" s="49"/>
      <c r="D34" s="55" t="s">
        <v>3185</v>
      </c>
      <c r="E34" s="160" t="s">
        <v>2997</v>
      </c>
      <c r="F34" s="168">
        <v>1.1399999999999999</v>
      </c>
      <c r="G34" s="309"/>
      <c r="H34" s="285"/>
      <c r="I34" s="252"/>
      <c r="J34" s="527"/>
    </row>
    <row r="35" spans="1:10" x14ac:dyDescent="0.25">
      <c r="A35" s="406"/>
      <c r="B35" s="406" t="s">
        <v>459</v>
      </c>
      <c r="C35" s="49"/>
      <c r="D35" s="55" t="s">
        <v>40</v>
      </c>
      <c r="E35" s="160" t="s">
        <v>2998</v>
      </c>
      <c r="F35" s="168">
        <v>840</v>
      </c>
      <c r="G35" s="309"/>
      <c r="H35" s="285"/>
      <c r="I35" s="252"/>
      <c r="J35" s="139"/>
    </row>
    <row r="36" spans="1:10" x14ac:dyDescent="0.25">
      <c r="A36" s="406"/>
      <c r="B36" s="406"/>
      <c r="C36" s="49"/>
      <c r="D36" s="55"/>
      <c r="E36" s="160"/>
      <c r="F36" s="168"/>
      <c r="G36" s="309"/>
      <c r="H36" s="285"/>
      <c r="I36" s="252"/>
      <c r="J36" s="139"/>
    </row>
    <row r="37" spans="1:10" ht="13" x14ac:dyDescent="0.25">
      <c r="A37" s="44" t="s">
        <v>3186</v>
      </c>
      <c r="B37" s="44"/>
      <c r="C37" s="49"/>
      <c r="D37" s="232" t="s">
        <v>3187</v>
      </c>
      <c r="E37" s="24"/>
      <c r="F37" s="168"/>
      <c r="G37" s="309"/>
      <c r="H37" s="285"/>
      <c r="I37" s="252"/>
      <c r="J37" s="139"/>
    </row>
    <row r="38" spans="1:10" ht="26" x14ac:dyDescent="0.25">
      <c r="A38" s="44"/>
      <c r="B38" s="497" t="s">
        <v>3188</v>
      </c>
      <c r="C38" s="49"/>
      <c r="D38" s="231" t="s">
        <v>3189</v>
      </c>
      <c r="E38" s="160" t="s">
        <v>3010</v>
      </c>
      <c r="F38" s="168">
        <f>8*8*0.15</f>
        <v>9.6</v>
      </c>
      <c r="G38" s="309"/>
      <c r="H38" s="285"/>
      <c r="I38" s="252"/>
      <c r="J38" s="139"/>
    </row>
    <row r="39" spans="1:10" x14ac:dyDescent="0.25">
      <c r="A39" s="406"/>
      <c r="B39" s="406"/>
      <c r="C39" s="49"/>
      <c r="D39" s="55"/>
      <c r="E39" s="160"/>
      <c r="F39" s="168"/>
      <c r="G39" s="309"/>
      <c r="H39" s="285"/>
      <c r="I39" s="252"/>
      <c r="J39" s="139"/>
    </row>
    <row r="40" spans="1:10" ht="13" x14ac:dyDescent="0.25">
      <c r="A40" s="406"/>
      <c r="B40" s="406"/>
      <c r="C40" s="49"/>
      <c r="D40" s="124"/>
      <c r="E40" s="160"/>
      <c r="F40" s="165"/>
      <c r="G40" s="165"/>
      <c r="H40" s="427"/>
      <c r="I40" s="252"/>
      <c r="J40" s="139"/>
    </row>
    <row r="41" spans="1:10" x14ac:dyDescent="0.25">
      <c r="A41" s="406"/>
      <c r="B41" s="406"/>
      <c r="C41" s="49"/>
      <c r="D41" s="238"/>
      <c r="E41" s="160"/>
      <c r="F41" s="168"/>
      <c r="G41" s="309"/>
      <c r="H41" s="285"/>
      <c r="I41" s="252"/>
      <c r="J41" s="139"/>
    </row>
    <row r="42" spans="1:10" x14ac:dyDescent="0.25">
      <c r="A42" s="434"/>
      <c r="B42" s="434"/>
      <c r="C42" s="293"/>
      <c r="D42" s="200"/>
      <c r="E42" s="429"/>
      <c r="F42" s="430"/>
      <c r="G42" s="430"/>
      <c r="H42" s="431"/>
    </row>
    <row r="43" spans="1:10" ht="13" x14ac:dyDescent="0.25">
      <c r="A43" s="281" t="s">
        <v>440</v>
      </c>
      <c r="B43" s="529" t="s">
        <v>19</v>
      </c>
      <c r="C43" s="530"/>
      <c r="D43" s="530"/>
      <c r="E43" s="530"/>
      <c r="F43" s="530"/>
      <c r="G43" s="531"/>
      <c r="H43" s="432"/>
    </row>
    <row r="1048319" spans="5:5" x14ac:dyDescent="0.25">
      <c r="E1048319" s="49"/>
    </row>
  </sheetData>
  <mergeCells count="4">
    <mergeCell ref="E5:H5"/>
    <mergeCell ref="J33:J34"/>
    <mergeCell ref="K30:K31"/>
    <mergeCell ref="B43:G43"/>
  </mergeCells>
  <phoneticPr fontId="8" type="noConversion"/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ECC2F-854E-4DD8-A716-AD497DE418C5}">
  <sheetPr codeName="Sheet14">
    <tabColor rgb="FF92D050"/>
  </sheetPr>
  <dimension ref="A1:I1048323"/>
  <sheetViews>
    <sheetView view="pageBreakPreview" zoomScaleNormal="100" zoomScaleSheetLayoutView="100" workbookViewId="0">
      <selection activeCell="F44" sqref="F44"/>
    </sheetView>
  </sheetViews>
  <sheetFormatPr defaultRowHeight="12.5" x14ac:dyDescent="0.25"/>
  <cols>
    <col min="1" max="1" width="8" style="37" customWidth="1"/>
    <col min="2" max="2" width="9.08984375" style="37" customWidth="1"/>
    <col min="3" max="3" width="3.08984375" style="37" bestFit="1" customWidth="1"/>
    <col min="4" max="4" width="43.08984375" style="37" customWidth="1"/>
    <col min="5" max="5" width="7.54296875" style="37" customWidth="1"/>
    <col min="6" max="6" width="7.6328125" style="37" customWidth="1"/>
    <col min="7" max="7" width="8.90625" style="37" customWidth="1"/>
    <col min="8" max="8" width="12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12.75" customHeight="1" x14ac:dyDescent="0.25">
      <c r="A1" s="276" t="s">
        <v>3230</v>
      </c>
      <c r="B1" s="96"/>
      <c r="C1" s="96"/>
      <c r="D1" s="96"/>
      <c r="E1" s="534"/>
      <c r="F1" s="534"/>
      <c r="G1" s="534"/>
      <c r="H1" s="534"/>
    </row>
    <row r="2" spans="1:9" ht="12.75" customHeight="1" x14ac:dyDescent="0.25">
      <c r="A2" s="275" t="s">
        <v>3229</v>
      </c>
      <c r="B2" s="96"/>
      <c r="C2" s="96"/>
      <c r="D2" s="96"/>
      <c r="E2" s="311"/>
      <c r="F2" s="311"/>
      <c r="G2" s="311"/>
      <c r="H2" s="311"/>
    </row>
    <row r="3" spans="1:9" ht="12.75" customHeight="1" x14ac:dyDescent="0.25">
      <c r="A3" s="276" t="s">
        <v>3228</v>
      </c>
      <c r="B3" s="96"/>
      <c r="C3" s="96"/>
      <c r="D3" s="96"/>
      <c r="E3" s="311"/>
      <c r="F3" s="311"/>
      <c r="G3" s="311"/>
      <c r="H3" s="311"/>
    </row>
    <row r="4" spans="1:9" ht="12.75" customHeight="1" x14ac:dyDescent="0.25">
      <c r="A4" s="310"/>
      <c r="B4" s="96"/>
      <c r="C4" s="96"/>
      <c r="D4" s="96"/>
      <c r="E4" s="311"/>
      <c r="F4" s="311"/>
      <c r="G4" s="311"/>
      <c r="H4" s="311"/>
    </row>
    <row r="5" spans="1:9" ht="27.75" customHeight="1" x14ac:dyDescent="0.25">
      <c r="A5" s="535" t="s">
        <v>3009</v>
      </c>
      <c r="B5" s="525"/>
      <c r="C5" s="525"/>
      <c r="D5" s="525"/>
      <c r="E5" s="525"/>
      <c r="F5" s="525"/>
      <c r="G5" s="525"/>
      <c r="H5" s="526"/>
    </row>
    <row r="6" spans="1:9" ht="13" x14ac:dyDescent="0.3">
      <c r="A6" s="281" t="s">
        <v>0</v>
      </c>
      <c r="B6" s="282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375"/>
      <c r="B7" s="323"/>
      <c r="C7" s="324"/>
      <c r="D7" s="299"/>
      <c r="E7" s="325"/>
      <c r="F7" s="325"/>
      <c r="G7" s="326"/>
      <c r="H7" s="326"/>
    </row>
    <row r="8" spans="1:9" x14ac:dyDescent="0.25">
      <c r="A8" s="433"/>
      <c r="B8" s="43"/>
      <c r="C8" s="129"/>
      <c r="D8" s="41"/>
      <c r="E8" s="120"/>
      <c r="F8" s="120"/>
      <c r="G8" s="318"/>
      <c r="H8" s="318"/>
    </row>
    <row r="9" spans="1:9" ht="13" x14ac:dyDescent="0.25">
      <c r="A9" s="406" t="s">
        <v>463</v>
      </c>
      <c r="B9" s="44"/>
      <c r="C9" s="49"/>
      <c r="D9" s="126" t="s">
        <v>464</v>
      </c>
      <c r="E9" s="165"/>
      <c r="F9" s="165"/>
      <c r="G9" s="319"/>
      <c r="H9" s="319"/>
    </row>
    <row r="10" spans="1:9" ht="26" x14ac:dyDescent="0.25">
      <c r="A10" s="406"/>
      <c r="B10" s="44" t="s">
        <v>465</v>
      </c>
      <c r="C10" s="49"/>
      <c r="D10" s="231" t="s">
        <v>3012</v>
      </c>
      <c r="E10" s="165"/>
      <c r="F10" s="165"/>
      <c r="G10" s="320"/>
      <c r="H10" s="320"/>
      <c r="I10" s="252"/>
    </row>
    <row r="11" spans="1:9" ht="13" x14ac:dyDescent="0.25">
      <c r="A11" s="406"/>
      <c r="B11" s="44"/>
      <c r="C11" s="49" t="s">
        <v>22</v>
      </c>
      <c r="D11" s="243" t="s">
        <v>3014</v>
      </c>
      <c r="E11" s="163" t="s">
        <v>2996</v>
      </c>
      <c r="F11" s="168">
        <v>90</v>
      </c>
      <c r="G11" s="321"/>
      <c r="H11" s="322"/>
      <c r="I11" s="252"/>
    </row>
    <row r="12" spans="1:9" ht="13" x14ac:dyDescent="0.25">
      <c r="A12" s="406"/>
      <c r="B12" s="44"/>
      <c r="C12" s="49" t="s">
        <v>24</v>
      </c>
      <c r="D12" s="243" t="s">
        <v>3013</v>
      </c>
      <c r="E12" s="163" t="s">
        <v>2996</v>
      </c>
      <c r="F12" s="168">
        <v>1260</v>
      </c>
      <c r="G12" s="321"/>
      <c r="H12" s="322"/>
      <c r="I12" s="252"/>
    </row>
    <row r="13" spans="1:9" x14ac:dyDescent="0.25">
      <c r="A13" s="406"/>
      <c r="B13" s="44" t="s">
        <v>466</v>
      </c>
      <c r="C13" s="49"/>
      <c r="D13" s="231" t="s">
        <v>467</v>
      </c>
      <c r="E13" s="165"/>
      <c r="F13" s="165"/>
      <c r="G13" s="320"/>
      <c r="H13" s="322"/>
    </row>
    <row r="14" spans="1:9" ht="13" x14ac:dyDescent="0.25">
      <c r="A14" s="406"/>
      <c r="B14" s="44"/>
      <c r="C14" s="49" t="s">
        <v>22</v>
      </c>
      <c r="D14" s="231" t="s">
        <v>3015</v>
      </c>
      <c r="E14" s="163" t="s">
        <v>2996</v>
      </c>
      <c r="F14" s="168">
        <v>6</v>
      </c>
      <c r="G14" s="321"/>
      <c r="H14" s="322"/>
      <c r="I14" s="252"/>
    </row>
    <row r="15" spans="1:9" x14ac:dyDescent="0.25">
      <c r="A15" s="406"/>
      <c r="B15" s="44"/>
      <c r="C15" s="49"/>
      <c r="D15" s="231"/>
      <c r="E15" s="163"/>
      <c r="F15" s="168"/>
      <c r="G15" s="321"/>
      <c r="H15" s="322"/>
      <c r="I15" s="252"/>
    </row>
    <row r="16" spans="1:9" ht="13" x14ac:dyDescent="0.25">
      <c r="A16" s="406" t="s">
        <v>468</v>
      </c>
      <c r="B16" s="44"/>
      <c r="C16" s="49"/>
      <c r="D16" s="126" t="s">
        <v>469</v>
      </c>
      <c r="E16" s="165"/>
      <c r="F16" s="165"/>
      <c r="G16" s="320"/>
      <c r="H16" s="320"/>
    </row>
    <row r="17" spans="1:9" ht="26" x14ac:dyDescent="0.25">
      <c r="A17" s="406"/>
      <c r="B17" s="44" t="s">
        <v>470</v>
      </c>
      <c r="C17" s="49"/>
      <c r="D17" s="231" t="s">
        <v>3016</v>
      </c>
      <c r="E17" s="165"/>
      <c r="F17" s="165"/>
      <c r="G17" s="320"/>
      <c r="H17" s="320"/>
      <c r="I17" s="252"/>
    </row>
    <row r="18" spans="1:9" ht="12.75" customHeight="1" x14ac:dyDescent="0.25">
      <c r="A18" s="406"/>
      <c r="B18" s="44"/>
      <c r="C18" s="49" t="s">
        <v>22</v>
      </c>
      <c r="D18" s="243" t="s">
        <v>3190</v>
      </c>
      <c r="E18" s="163" t="s">
        <v>2996</v>
      </c>
      <c r="F18" s="168">
        <v>420</v>
      </c>
      <c r="G18" s="321"/>
      <c r="H18" s="322"/>
      <c r="I18" s="252"/>
    </row>
    <row r="19" spans="1:9" x14ac:dyDescent="0.25">
      <c r="A19" s="406"/>
      <c r="B19" s="44"/>
      <c r="C19" s="49"/>
      <c r="D19" s="231"/>
      <c r="E19" s="163"/>
      <c r="F19" s="168"/>
      <c r="G19" s="321"/>
      <c r="H19" s="322"/>
      <c r="I19" s="252"/>
    </row>
    <row r="20" spans="1:9" ht="13" x14ac:dyDescent="0.25">
      <c r="A20" s="497" t="s">
        <v>3140</v>
      </c>
      <c r="B20" s="497"/>
      <c r="C20" s="49"/>
      <c r="D20" s="124" t="s">
        <v>3141</v>
      </c>
      <c r="E20" s="165"/>
      <c r="F20" s="168"/>
      <c r="G20" s="321"/>
      <c r="H20" s="320"/>
    </row>
    <row r="21" spans="1:9" ht="25.5" x14ac:dyDescent="0.25">
      <c r="A21" s="497"/>
      <c r="B21" s="497" t="s">
        <v>3142</v>
      </c>
      <c r="C21" s="49"/>
      <c r="D21" s="231" t="s">
        <v>3143</v>
      </c>
      <c r="E21" s="165" t="s">
        <v>2996</v>
      </c>
      <c r="F21" s="168"/>
      <c r="G21" s="321"/>
      <c r="H21" s="322" t="s">
        <v>3008</v>
      </c>
    </row>
    <row r="22" spans="1:9" x14ac:dyDescent="0.25">
      <c r="A22" s="497"/>
      <c r="B22" s="497"/>
      <c r="C22" s="49"/>
      <c r="D22" s="231"/>
      <c r="E22" s="165"/>
      <c r="F22" s="168"/>
      <c r="G22" s="321"/>
      <c r="H22" s="322"/>
    </row>
    <row r="23" spans="1:9" ht="14.5" x14ac:dyDescent="0.25">
      <c r="A23" s="497"/>
      <c r="B23" s="44" t="s">
        <v>3144</v>
      </c>
      <c r="C23" s="49"/>
      <c r="D23" s="231" t="s">
        <v>3145</v>
      </c>
      <c r="E23" s="160" t="s">
        <v>3011</v>
      </c>
      <c r="F23" s="168"/>
      <c r="G23" s="321"/>
      <c r="H23" s="322" t="s">
        <v>3008</v>
      </c>
    </row>
    <row r="24" spans="1:9" ht="12.5" customHeight="1" x14ac:dyDescent="0.25">
      <c r="A24" s="497"/>
      <c r="B24" s="44"/>
      <c r="C24" s="49"/>
      <c r="D24" s="231"/>
      <c r="E24" s="160"/>
      <c r="F24" s="168"/>
      <c r="G24" s="321"/>
      <c r="H24" s="322"/>
    </row>
    <row r="25" spans="1:9" ht="13" x14ac:dyDescent="0.25">
      <c r="A25" s="497" t="s">
        <v>3247</v>
      </c>
      <c r="B25" s="44"/>
      <c r="C25" s="49"/>
      <c r="D25" s="126" t="s">
        <v>3248</v>
      </c>
      <c r="E25" s="165"/>
      <c r="F25" s="165"/>
      <c r="G25" s="320"/>
      <c r="H25" s="322"/>
    </row>
    <row r="26" spans="1:9" ht="13" customHeight="1" x14ac:dyDescent="0.25">
      <c r="A26" s="497"/>
      <c r="B26" s="44" t="s">
        <v>3249</v>
      </c>
      <c r="C26" s="49"/>
      <c r="D26" s="231" t="s">
        <v>3250</v>
      </c>
      <c r="E26" s="160" t="s">
        <v>3010</v>
      </c>
      <c r="F26" s="168">
        <f>1100*1.2*0.1</f>
        <v>132</v>
      </c>
      <c r="G26" s="321"/>
      <c r="H26" s="322"/>
    </row>
    <row r="27" spans="1:9" ht="25.5" x14ac:dyDescent="0.25">
      <c r="A27" s="497"/>
      <c r="B27" s="44" t="s">
        <v>3251</v>
      </c>
      <c r="C27" s="49"/>
      <c r="D27" s="231" t="s">
        <v>3252</v>
      </c>
      <c r="E27" s="160" t="s">
        <v>3011</v>
      </c>
      <c r="F27" s="168">
        <f>1100*1.4</f>
        <v>1540</v>
      </c>
      <c r="G27" s="321"/>
      <c r="H27" s="322"/>
    </row>
    <row r="28" spans="1:9" x14ac:dyDescent="0.25">
      <c r="A28" s="497"/>
      <c r="B28" s="44" t="s">
        <v>3253</v>
      </c>
      <c r="C28" s="49"/>
      <c r="D28" s="238" t="s">
        <v>3254</v>
      </c>
      <c r="E28" s="165"/>
      <c r="F28" s="165"/>
      <c r="G28" s="320"/>
      <c r="H28" s="322"/>
    </row>
    <row r="29" spans="1:9" ht="14.5" x14ac:dyDescent="0.25">
      <c r="A29" s="497"/>
      <c r="B29" s="44"/>
      <c r="C29" s="49" t="s">
        <v>22</v>
      </c>
      <c r="D29" s="231" t="s">
        <v>3255</v>
      </c>
      <c r="E29" s="160" t="s">
        <v>3011</v>
      </c>
      <c r="F29" s="168">
        <v>90</v>
      </c>
      <c r="G29" s="321"/>
      <c r="H29" s="322"/>
    </row>
    <row r="30" spans="1:9" x14ac:dyDescent="0.25">
      <c r="A30" s="497"/>
      <c r="B30" s="44"/>
      <c r="C30" s="49"/>
      <c r="D30" s="231"/>
      <c r="E30" s="160"/>
      <c r="F30" s="168"/>
      <c r="G30" s="321"/>
      <c r="H30" s="322"/>
      <c r="I30" s="252"/>
    </row>
    <row r="31" spans="1:9" ht="26" x14ac:dyDescent="0.25">
      <c r="A31" s="497" t="s">
        <v>3256</v>
      </c>
      <c r="B31" s="44"/>
      <c r="C31" s="49"/>
      <c r="D31" s="124" t="s">
        <v>3257</v>
      </c>
      <c r="E31" s="165"/>
      <c r="F31" s="165"/>
      <c r="G31" s="320"/>
      <c r="H31" s="322"/>
      <c r="I31" s="252"/>
    </row>
    <row r="32" spans="1:9" ht="14.5" x14ac:dyDescent="0.25">
      <c r="A32" s="497"/>
      <c r="B32" s="44" t="s">
        <v>471</v>
      </c>
      <c r="C32" s="49"/>
      <c r="D32" s="125" t="s">
        <v>3258</v>
      </c>
      <c r="E32" s="160" t="s">
        <v>3011</v>
      </c>
      <c r="F32" s="168">
        <v>140</v>
      </c>
      <c r="G32" s="321"/>
      <c r="H32" s="322"/>
    </row>
    <row r="33" spans="1:9" x14ac:dyDescent="0.25">
      <c r="A33" s="497"/>
      <c r="B33" s="44"/>
      <c r="C33" s="49"/>
      <c r="D33" s="125"/>
      <c r="E33" s="160"/>
      <c r="F33" s="168"/>
      <c r="G33" s="321"/>
      <c r="H33" s="322"/>
      <c r="I33" s="252"/>
    </row>
    <row r="34" spans="1:9" ht="13" x14ac:dyDescent="0.25">
      <c r="A34" s="497" t="s">
        <v>3259</v>
      </c>
      <c r="B34" s="44"/>
      <c r="C34" s="49"/>
      <c r="D34" s="126" t="s">
        <v>457</v>
      </c>
      <c r="E34" s="165"/>
      <c r="F34" s="165"/>
      <c r="G34" s="320"/>
      <c r="H34" s="322"/>
      <c r="I34" s="252"/>
    </row>
    <row r="35" spans="1:9" x14ac:dyDescent="0.25">
      <c r="A35" s="497"/>
      <c r="B35" s="44" t="s">
        <v>3260</v>
      </c>
      <c r="C35" s="49"/>
      <c r="D35" s="238" t="s">
        <v>40</v>
      </c>
      <c r="E35" s="165" t="s">
        <v>2998</v>
      </c>
      <c r="F35" s="168">
        <v>160</v>
      </c>
      <c r="G35" s="321"/>
      <c r="H35" s="322"/>
    </row>
    <row r="36" spans="1:9" ht="13" x14ac:dyDescent="0.25">
      <c r="A36" s="497"/>
      <c r="B36" s="44"/>
      <c r="C36" s="49"/>
      <c r="D36" s="239"/>
      <c r="E36" s="160"/>
      <c r="F36" s="168"/>
      <c r="G36" s="321"/>
      <c r="H36" s="322"/>
    </row>
    <row r="37" spans="1:9" ht="26" x14ac:dyDescent="0.25">
      <c r="A37" s="497" t="s">
        <v>3261</v>
      </c>
      <c r="B37" s="44"/>
      <c r="C37" s="49"/>
      <c r="D37" s="233" t="s">
        <v>3262</v>
      </c>
      <c r="E37" s="160" t="s">
        <v>3010</v>
      </c>
      <c r="F37" s="168">
        <v>62</v>
      </c>
      <c r="G37" s="321"/>
      <c r="H37" s="322" t="s">
        <v>3008</v>
      </c>
    </row>
    <row r="38" spans="1:9" x14ac:dyDescent="0.25">
      <c r="A38" s="497"/>
      <c r="B38" s="44"/>
      <c r="C38" s="49"/>
      <c r="D38" s="125"/>
      <c r="E38" s="160"/>
      <c r="F38" s="168"/>
      <c r="G38" s="321"/>
      <c r="H38" s="322"/>
    </row>
    <row r="39" spans="1:9" ht="13" x14ac:dyDescent="0.25">
      <c r="A39" s="497"/>
      <c r="B39" s="44"/>
      <c r="C39" s="49"/>
      <c r="D39" s="126"/>
      <c r="E39" s="165"/>
      <c r="F39" s="165"/>
      <c r="G39" s="320"/>
      <c r="H39" s="320"/>
    </row>
    <row r="40" spans="1:9" x14ac:dyDescent="0.25">
      <c r="A40" s="497"/>
      <c r="B40" s="44"/>
      <c r="C40" s="49"/>
      <c r="D40" s="238"/>
      <c r="E40" s="165"/>
      <c r="F40" s="168"/>
      <c r="G40" s="321"/>
      <c r="H40" s="322"/>
    </row>
    <row r="41" spans="1:9" ht="13" x14ac:dyDescent="0.25">
      <c r="A41" s="497"/>
      <c r="B41" s="44"/>
      <c r="C41" s="49"/>
      <c r="D41" s="239"/>
      <c r="E41" s="160"/>
      <c r="F41" s="168"/>
      <c r="G41" s="321"/>
      <c r="H41" s="322"/>
      <c r="I41" s="252"/>
    </row>
    <row r="42" spans="1:9" ht="13" x14ac:dyDescent="0.25">
      <c r="A42" s="497"/>
      <c r="B42" s="44"/>
      <c r="C42" s="49"/>
      <c r="D42" s="233"/>
      <c r="E42" s="160"/>
      <c r="F42" s="168"/>
      <c r="G42" s="321"/>
      <c r="H42" s="322"/>
      <c r="I42" s="252"/>
    </row>
    <row r="43" spans="1:9" ht="13" x14ac:dyDescent="0.25">
      <c r="A43" s="497"/>
      <c r="B43" s="393"/>
      <c r="C43" s="293"/>
      <c r="D43" s="473"/>
      <c r="E43" s="371"/>
      <c r="F43" s="474"/>
      <c r="G43" s="475"/>
      <c r="H43" s="394"/>
      <c r="I43" s="252"/>
    </row>
    <row r="44" spans="1:9" ht="13" x14ac:dyDescent="0.25">
      <c r="A44" s="497"/>
      <c r="B44" s="393"/>
      <c r="C44" s="293"/>
      <c r="D44" s="473"/>
      <c r="E44" s="371"/>
      <c r="F44" s="474"/>
      <c r="G44" s="475"/>
      <c r="H44" s="394"/>
      <c r="I44" s="252"/>
    </row>
    <row r="45" spans="1:9" ht="13" x14ac:dyDescent="0.25">
      <c r="A45" s="499"/>
      <c r="B45" s="393"/>
      <c r="C45" s="293"/>
      <c r="D45" s="473"/>
      <c r="E45" s="371"/>
      <c r="F45" s="474"/>
      <c r="G45" s="475"/>
      <c r="H45" s="394"/>
      <c r="I45" s="252"/>
    </row>
    <row r="46" spans="1:9" ht="13" x14ac:dyDescent="0.25">
      <c r="A46" s="434"/>
      <c r="B46" s="393"/>
      <c r="C46" s="293"/>
      <c r="D46" s="473"/>
      <c r="E46" s="371"/>
      <c r="F46" s="474"/>
      <c r="G46" s="475"/>
      <c r="H46" s="394"/>
      <c r="I46" s="252"/>
    </row>
    <row r="47" spans="1:9" ht="13" x14ac:dyDescent="0.25">
      <c r="A47" s="281" t="s">
        <v>461</v>
      </c>
      <c r="B47" s="529" t="s">
        <v>19</v>
      </c>
      <c r="C47" s="530"/>
      <c r="D47" s="530"/>
      <c r="E47" s="530"/>
      <c r="F47" s="530"/>
      <c r="G47" s="531"/>
      <c r="H47" s="317"/>
    </row>
    <row r="1048323" spans="5:5" x14ac:dyDescent="0.25">
      <c r="E1048323" s="49"/>
    </row>
  </sheetData>
  <mergeCells count="3">
    <mergeCell ref="E1:H1"/>
    <mergeCell ref="A5:H5"/>
    <mergeCell ref="B47:G47"/>
  </mergeCells>
  <pageMargins left="0.75" right="0.75" top="1" bottom="1" header="0.5" footer="0.5"/>
  <pageSetup paperSize="9" scale="88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E28FA-5BA0-4CE7-9823-A34EDED41C0C}">
  <sheetPr codeName="Sheet15"/>
  <dimension ref="A1:I1048361"/>
  <sheetViews>
    <sheetView view="pageBreakPreview" topLeftCell="A43" zoomScaleNormal="100" zoomScaleSheetLayoutView="100" workbookViewId="0">
      <selection activeCell="D13" sqref="D13"/>
    </sheetView>
  </sheetViews>
  <sheetFormatPr defaultRowHeight="12.5" x14ac:dyDescent="0.25"/>
  <cols>
    <col min="1" max="1" width="9.36328125" style="37" customWidth="1"/>
    <col min="2" max="2" width="9" style="37" bestFit="1" customWidth="1"/>
    <col min="3" max="3" width="3.08984375" style="37" bestFit="1" customWidth="1"/>
    <col min="4" max="4" width="40.6328125" style="37" customWidth="1"/>
    <col min="5" max="5" width="23.36328125" style="37" bestFit="1" customWidth="1"/>
    <col min="6" max="8" width="20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2987</v>
      </c>
    </row>
    <row r="2" spans="1:9" x14ac:dyDescent="0.25">
      <c r="A2" s="275" t="s">
        <v>2988</v>
      </c>
    </row>
    <row r="3" spans="1:9" x14ac:dyDescent="0.25">
      <c r="A3" s="276" t="s">
        <v>2989</v>
      </c>
    </row>
    <row r="5" spans="1:9" ht="12.75" customHeight="1" x14ac:dyDescent="0.25">
      <c r="A5" s="35" t="s">
        <v>3017</v>
      </c>
      <c r="B5" s="36"/>
      <c r="C5" s="36"/>
      <c r="D5" s="36"/>
      <c r="E5" s="533"/>
      <c r="F5" s="533"/>
      <c r="G5" s="533"/>
      <c r="H5" s="533"/>
    </row>
    <row r="6" spans="1:9" ht="13" x14ac:dyDescent="0.3">
      <c r="A6" s="281" t="s">
        <v>0</v>
      </c>
      <c r="B6" s="282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 t="s">
        <v>2982</v>
      </c>
    </row>
    <row r="7" spans="1:9" x14ac:dyDescent="0.25">
      <c r="A7" s="297"/>
      <c r="B7" s="323"/>
      <c r="C7" s="324"/>
      <c r="D7" s="299"/>
      <c r="E7" s="327"/>
      <c r="F7" s="327"/>
      <c r="G7" s="328"/>
      <c r="H7" s="328"/>
    </row>
    <row r="8" spans="1:9" x14ac:dyDescent="0.25">
      <c r="A8" s="129"/>
      <c r="B8" s="43"/>
      <c r="C8" s="129"/>
      <c r="D8" s="41"/>
      <c r="E8" s="5"/>
      <c r="F8" s="5"/>
      <c r="G8" s="4"/>
      <c r="H8" s="4"/>
    </row>
    <row r="9" spans="1:9" ht="13" x14ac:dyDescent="0.25">
      <c r="A9" s="128" t="s">
        <v>472</v>
      </c>
      <c r="B9" s="85"/>
      <c r="C9" s="128"/>
      <c r="D9" s="126" t="s">
        <v>473</v>
      </c>
      <c r="E9" s="14"/>
      <c r="F9" s="14"/>
      <c r="G9" s="13"/>
      <c r="H9" s="150"/>
    </row>
    <row r="10" spans="1:9" ht="13" x14ac:dyDescent="0.25">
      <c r="A10" s="128"/>
      <c r="B10" s="85" t="s">
        <v>474</v>
      </c>
      <c r="C10" s="128"/>
      <c r="D10" s="226" t="s">
        <v>2559</v>
      </c>
      <c r="E10" s="97" t="s">
        <v>132</v>
      </c>
      <c r="F10" s="128"/>
      <c r="G10" s="148"/>
      <c r="H10" s="77">
        <f>F10*G10</f>
        <v>0</v>
      </c>
      <c r="I10" s="252" t="s">
        <v>2981</v>
      </c>
    </row>
    <row r="11" spans="1:9" ht="13" x14ac:dyDescent="0.25">
      <c r="A11" s="128"/>
      <c r="B11" s="85" t="s">
        <v>475</v>
      </c>
      <c r="C11" s="128"/>
      <c r="D11" s="226" t="s">
        <v>2560</v>
      </c>
      <c r="E11" s="97" t="s">
        <v>132</v>
      </c>
      <c r="F11" s="128"/>
      <c r="G11" s="148"/>
      <c r="H11" s="77">
        <f>F11*G11</f>
        <v>0</v>
      </c>
      <c r="I11" s="252" t="s">
        <v>2981</v>
      </c>
    </row>
    <row r="12" spans="1:9" ht="26" x14ac:dyDescent="0.25">
      <c r="A12" s="128" t="s">
        <v>476</v>
      </c>
      <c r="B12" s="85"/>
      <c r="C12" s="128"/>
      <c r="D12" s="126" t="s">
        <v>477</v>
      </c>
      <c r="E12" s="97"/>
      <c r="F12" s="14"/>
      <c r="G12" s="14"/>
      <c r="H12" s="150"/>
    </row>
    <row r="13" spans="1:9" ht="25" x14ac:dyDescent="0.25">
      <c r="A13" s="128"/>
      <c r="B13" s="85" t="s">
        <v>478</v>
      </c>
      <c r="C13" s="128"/>
      <c r="D13" s="85" t="s">
        <v>480</v>
      </c>
      <c r="E13" s="97" t="s">
        <v>130</v>
      </c>
      <c r="F13" s="14" t="s">
        <v>2399</v>
      </c>
      <c r="G13" s="14" t="s">
        <v>2398</v>
      </c>
      <c r="H13" s="149"/>
    </row>
    <row r="14" spans="1:9" ht="25" x14ac:dyDescent="0.25">
      <c r="A14" s="128"/>
      <c r="B14" s="85" t="s">
        <v>479</v>
      </c>
      <c r="C14" s="128"/>
      <c r="D14" s="85" t="s">
        <v>481</v>
      </c>
      <c r="E14" s="97" t="s">
        <v>111</v>
      </c>
      <c r="F14" s="152">
        <f>H13</f>
        <v>0</v>
      </c>
      <c r="G14" s="156"/>
      <c r="H14" s="151">
        <f>F14*G14</f>
        <v>0</v>
      </c>
    </row>
    <row r="15" spans="1:9" ht="26" x14ac:dyDescent="0.25">
      <c r="A15" s="128" t="s">
        <v>482</v>
      </c>
      <c r="B15" s="85"/>
      <c r="C15" s="128"/>
      <c r="D15" s="126" t="s">
        <v>483</v>
      </c>
      <c r="E15" s="97"/>
      <c r="F15" s="14"/>
      <c r="G15" s="14"/>
      <c r="H15" s="150"/>
    </row>
    <row r="16" spans="1:9" x14ac:dyDescent="0.25">
      <c r="A16" s="128"/>
      <c r="B16" s="85" t="s">
        <v>484</v>
      </c>
      <c r="C16" s="128"/>
      <c r="D16" s="85" t="s">
        <v>487</v>
      </c>
      <c r="E16" s="14" t="s">
        <v>128</v>
      </c>
      <c r="F16" s="128"/>
      <c r="G16" s="148"/>
      <c r="H16" s="77">
        <f>F16*G16</f>
        <v>0</v>
      </c>
    </row>
    <row r="17" spans="1:8" x14ac:dyDescent="0.25">
      <c r="A17" s="128"/>
      <c r="B17" s="85" t="s">
        <v>485</v>
      </c>
      <c r="C17" s="128"/>
      <c r="D17" s="85" t="s">
        <v>488</v>
      </c>
      <c r="E17" s="97" t="s">
        <v>130</v>
      </c>
      <c r="F17" s="14" t="s">
        <v>2399</v>
      </c>
      <c r="G17" s="14" t="s">
        <v>2398</v>
      </c>
      <c r="H17" s="149"/>
    </row>
    <row r="18" spans="1:8" ht="25" x14ac:dyDescent="0.25">
      <c r="A18" s="128"/>
      <c r="B18" s="85" t="s">
        <v>486</v>
      </c>
      <c r="C18" s="128"/>
      <c r="D18" s="85" t="s">
        <v>489</v>
      </c>
      <c r="E18" s="14" t="s">
        <v>111</v>
      </c>
      <c r="F18" s="152">
        <f>H17</f>
        <v>0</v>
      </c>
      <c r="G18" s="156"/>
      <c r="H18" s="151">
        <f>F18*G18</f>
        <v>0</v>
      </c>
    </row>
    <row r="19" spans="1:8" ht="13" x14ac:dyDescent="0.25">
      <c r="A19" s="128" t="s">
        <v>490</v>
      </c>
      <c r="B19" s="85"/>
      <c r="C19" s="128"/>
      <c r="D19" s="126" t="s">
        <v>491</v>
      </c>
      <c r="E19" s="97"/>
      <c r="F19" s="14"/>
      <c r="G19" s="14"/>
      <c r="H19" s="150"/>
    </row>
    <row r="20" spans="1:8" ht="14.5" x14ac:dyDescent="0.25">
      <c r="A20" s="128"/>
      <c r="B20" s="85" t="s">
        <v>492</v>
      </c>
      <c r="C20" s="128"/>
      <c r="D20" s="127" t="s">
        <v>494</v>
      </c>
      <c r="E20" s="24" t="s">
        <v>131</v>
      </c>
      <c r="F20" s="128"/>
      <c r="G20" s="148"/>
      <c r="H20" s="77">
        <f>F20*G20</f>
        <v>0</v>
      </c>
    </row>
    <row r="21" spans="1:8" x14ac:dyDescent="0.25">
      <c r="A21" s="128"/>
      <c r="B21" s="85" t="s">
        <v>493</v>
      </c>
      <c r="C21" s="128"/>
      <c r="D21" s="127" t="s">
        <v>495</v>
      </c>
      <c r="E21" s="97"/>
      <c r="F21" s="14"/>
      <c r="G21" s="14"/>
      <c r="H21" s="150"/>
    </row>
    <row r="22" spans="1:8" ht="14.5" x14ac:dyDescent="0.25">
      <c r="A22" s="128"/>
      <c r="B22" s="85"/>
      <c r="C22" s="128" t="s">
        <v>22</v>
      </c>
      <c r="D22" s="127" t="s">
        <v>496</v>
      </c>
      <c r="E22" s="24" t="s">
        <v>131</v>
      </c>
      <c r="F22" s="128"/>
      <c r="G22" s="148"/>
      <c r="H22" s="77">
        <f>F22*G22</f>
        <v>0</v>
      </c>
    </row>
    <row r="23" spans="1:8" ht="14.5" x14ac:dyDescent="0.25">
      <c r="A23" s="128"/>
      <c r="B23" s="85"/>
      <c r="C23" s="128" t="s">
        <v>24</v>
      </c>
      <c r="D23" s="127" t="s">
        <v>497</v>
      </c>
      <c r="E23" s="24" t="s">
        <v>131</v>
      </c>
      <c r="F23" s="128"/>
      <c r="G23" s="148"/>
      <c r="H23" s="77">
        <f>F23*G23</f>
        <v>0</v>
      </c>
    </row>
    <row r="24" spans="1:8" ht="26" x14ac:dyDescent="0.25">
      <c r="A24" s="128" t="s">
        <v>498</v>
      </c>
      <c r="B24" s="85"/>
      <c r="C24" s="128"/>
      <c r="D24" s="126" t="s">
        <v>499</v>
      </c>
      <c r="E24" s="97"/>
      <c r="F24" s="14"/>
      <c r="G24" s="14"/>
      <c r="H24" s="150"/>
    </row>
    <row r="25" spans="1:8" ht="14.5" x14ac:dyDescent="0.25">
      <c r="A25" s="128"/>
      <c r="B25" s="85" t="s">
        <v>500</v>
      </c>
      <c r="C25" s="128"/>
      <c r="D25" s="85" t="s">
        <v>505</v>
      </c>
      <c r="E25" s="24" t="s">
        <v>131</v>
      </c>
      <c r="F25" s="128"/>
      <c r="G25" s="148"/>
      <c r="H25" s="77">
        <f>F25*G25</f>
        <v>0</v>
      </c>
    </row>
    <row r="26" spans="1:8" ht="14.5" x14ac:dyDescent="0.25">
      <c r="A26" s="128"/>
      <c r="B26" s="85" t="s">
        <v>501</v>
      </c>
      <c r="C26" s="128"/>
      <c r="D26" s="85" t="s">
        <v>506</v>
      </c>
      <c r="E26" s="24" t="s">
        <v>131</v>
      </c>
      <c r="F26" s="128"/>
      <c r="G26" s="148"/>
      <c r="H26" s="77">
        <f>F26*G26</f>
        <v>0</v>
      </c>
    </row>
    <row r="27" spans="1:8" ht="14.5" x14ac:dyDescent="0.25">
      <c r="A27" s="128"/>
      <c r="B27" s="85" t="s">
        <v>502</v>
      </c>
      <c r="C27" s="128"/>
      <c r="D27" s="85" t="s">
        <v>507</v>
      </c>
      <c r="E27" s="24" t="s">
        <v>131</v>
      </c>
      <c r="F27" s="128"/>
      <c r="G27" s="148"/>
      <c r="H27" s="77">
        <f>F27*G27</f>
        <v>0</v>
      </c>
    </row>
    <row r="28" spans="1:8" ht="14.5" x14ac:dyDescent="0.25">
      <c r="A28" s="128"/>
      <c r="B28" s="85" t="s">
        <v>503</v>
      </c>
      <c r="C28" s="128"/>
      <c r="D28" s="85" t="s">
        <v>508</v>
      </c>
      <c r="E28" s="24" t="s">
        <v>131</v>
      </c>
      <c r="F28" s="128"/>
      <c r="G28" s="148"/>
      <c r="H28" s="77">
        <f>F28*G28</f>
        <v>0</v>
      </c>
    </row>
    <row r="29" spans="1:8" ht="14.5" x14ac:dyDescent="0.25">
      <c r="A29" s="128"/>
      <c r="B29" s="85" t="s">
        <v>504</v>
      </c>
      <c r="C29" s="128"/>
      <c r="D29" s="85" t="s">
        <v>509</v>
      </c>
      <c r="E29" s="24" t="s">
        <v>131</v>
      </c>
      <c r="F29" s="128"/>
      <c r="G29" s="148"/>
      <c r="H29" s="77">
        <f>F29*G29</f>
        <v>0</v>
      </c>
    </row>
    <row r="30" spans="1:8" ht="26" x14ac:dyDescent="0.25">
      <c r="A30" s="128" t="s">
        <v>510</v>
      </c>
      <c r="B30" s="85"/>
      <c r="C30" s="128"/>
      <c r="D30" s="126" t="s">
        <v>511</v>
      </c>
      <c r="E30" s="97"/>
      <c r="F30" s="14"/>
      <c r="G30" s="14"/>
      <c r="H30" s="150"/>
    </row>
    <row r="31" spans="1:8" x14ac:dyDescent="0.25">
      <c r="A31" s="128"/>
      <c r="B31" s="85" t="s">
        <v>512</v>
      </c>
      <c r="C31" s="128"/>
      <c r="D31" s="85" t="s">
        <v>517</v>
      </c>
      <c r="E31" s="97" t="s">
        <v>132</v>
      </c>
      <c r="F31" s="128"/>
      <c r="G31" s="148"/>
      <c r="H31" s="77">
        <f>F31*G31</f>
        <v>0</v>
      </c>
    </row>
    <row r="32" spans="1:8" x14ac:dyDescent="0.25">
      <c r="A32" s="128"/>
      <c r="B32" s="85" t="s">
        <v>513</v>
      </c>
      <c r="C32" s="128"/>
      <c r="D32" s="85" t="s">
        <v>518</v>
      </c>
      <c r="E32" s="97" t="s">
        <v>132</v>
      </c>
      <c r="F32" s="128"/>
      <c r="G32" s="148"/>
      <c r="H32" s="77">
        <f>F32*G32</f>
        <v>0</v>
      </c>
    </row>
    <row r="33" spans="1:9" x14ac:dyDescent="0.25">
      <c r="A33" s="128"/>
      <c r="B33" s="85" t="s">
        <v>514</v>
      </c>
      <c r="C33" s="128"/>
      <c r="D33" s="85" t="s">
        <v>519</v>
      </c>
      <c r="E33" s="97" t="s">
        <v>132</v>
      </c>
      <c r="F33" s="128"/>
      <c r="G33" s="148"/>
      <c r="H33" s="77">
        <f>F33*G33</f>
        <v>0</v>
      </c>
    </row>
    <row r="34" spans="1:9" x14ac:dyDescent="0.25">
      <c r="A34" s="128"/>
      <c r="B34" s="85" t="s">
        <v>515</v>
      </c>
      <c r="C34" s="128"/>
      <c r="D34" s="85" t="s">
        <v>520</v>
      </c>
      <c r="E34" s="97" t="s">
        <v>132</v>
      </c>
      <c r="F34" s="128"/>
      <c r="G34" s="148"/>
      <c r="H34" s="77">
        <f>F34*G34</f>
        <v>0</v>
      </c>
    </row>
    <row r="35" spans="1:9" ht="26" x14ac:dyDescent="0.25">
      <c r="A35" s="128"/>
      <c r="B35" s="85" t="s">
        <v>516</v>
      </c>
      <c r="C35" s="128"/>
      <c r="D35" s="226" t="s">
        <v>2561</v>
      </c>
      <c r="E35" s="97" t="s">
        <v>132</v>
      </c>
      <c r="F35" s="128"/>
      <c r="G35" s="148"/>
      <c r="H35" s="77">
        <f>F35*G35</f>
        <v>0</v>
      </c>
      <c r="I35" s="252" t="s">
        <v>2981</v>
      </c>
    </row>
    <row r="36" spans="1:9" ht="13" x14ac:dyDescent="0.25">
      <c r="A36" s="128" t="s">
        <v>521</v>
      </c>
      <c r="B36" s="85"/>
      <c r="C36" s="128"/>
      <c r="D36" s="126" t="s">
        <v>522</v>
      </c>
      <c r="E36" s="97"/>
      <c r="F36" s="14"/>
      <c r="G36" s="14"/>
      <c r="H36" s="150"/>
    </row>
    <row r="37" spans="1:9" ht="14.5" x14ac:dyDescent="0.25">
      <c r="A37" s="128"/>
      <c r="B37" s="85" t="s">
        <v>523</v>
      </c>
      <c r="C37" s="128"/>
      <c r="D37" s="85" t="s">
        <v>528</v>
      </c>
      <c r="E37" s="24" t="s">
        <v>131</v>
      </c>
      <c r="F37" s="128"/>
      <c r="G37" s="148"/>
      <c r="H37" s="77">
        <f>F37*G37</f>
        <v>0</v>
      </c>
    </row>
    <row r="38" spans="1:9" ht="14.5" x14ac:dyDescent="0.25">
      <c r="A38" s="128"/>
      <c r="B38" s="85" t="s">
        <v>524</v>
      </c>
      <c r="C38" s="128"/>
      <c r="D38" s="85" t="s">
        <v>529</v>
      </c>
      <c r="E38" s="24" t="s">
        <v>131</v>
      </c>
      <c r="F38" s="128"/>
      <c r="G38" s="148"/>
      <c r="H38" s="77">
        <f>F38*G38</f>
        <v>0</v>
      </c>
    </row>
    <row r="39" spans="1:9" ht="14.5" x14ac:dyDescent="0.25">
      <c r="A39" s="128"/>
      <c r="B39" s="85" t="s">
        <v>525</v>
      </c>
      <c r="C39" s="128"/>
      <c r="D39" s="85" t="s">
        <v>530</v>
      </c>
      <c r="E39" s="24" t="s">
        <v>131</v>
      </c>
      <c r="F39" s="128"/>
      <c r="G39" s="148"/>
      <c r="H39" s="77">
        <f>F39*G39</f>
        <v>0</v>
      </c>
    </row>
    <row r="40" spans="1:9" ht="14.5" x14ac:dyDescent="0.25">
      <c r="A40" s="128"/>
      <c r="B40" s="85" t="s">
        <v>526</v>
      </c>
      <c r="C40" s="128"/>
      <c r="D40" s="85" t="s">
        <v>531</v>
      </c>
      <c r="E40" s="24" t="s">
        <v>131</v>
      </c>
      <c r="F40" s="128"/>
      <c r="G40" s="148"/>
      <c r="H40" s="77">
        <f>F40*G40</f>
        <v>0</v>
      </c>
    </row>
    <row r="41" spans="1:9" ht="26" x14ac:dyDescent="0.25">
      <c r="A41" s="128"/>
      <c r="B41" s="85" t="s">
        <v>527</v>
      </c>
      <c r="C41" s="128"/>
      <c r="D41" s="226" t="s">
        <v>2561</v>
      </c>
      <c r="E41" s="24" t="s">
        <v>131</v>
      </c>
      <c r="F41" s="128"/>
      <c r="G41" s="148"/>
      <c r="H41" s="77">
        <f>F41*G41</f>
        <v>0</v>
      </c>
      <c r="I41" s="252" t="s">
        <v>2981</v>
      </c>
    </row>
    <row r="42" spans="1:9" ht="26" x14ac:dyDescent="0.25">
      <c r="A42" s="128" t="s">
        <v>532</v>
      </c>
      <c r="B42" s="85"/>
      <c r="C42" s="128"/>
      <c r="D42" s="239" t="s">
        <v>533</v>
      </c>
      <c r="E42" s="97"/>
      <c r="F42" s="14"/>
      <c r="G42" s="14"/>
      <c r="H42" s="150"/>
    </row>
    <row r="43" spans="1:9" x14ac:dyDescent="0.25">
      <c r="A43" s="128"/>
      <c r="B43" s="85" t="s">
        <v>534</v>
      </c>
      <c r="C43" s="128"/>
      <c r="D43" s="226" t="s">
        <v>517</v>
      </c>
      <c r="E43" s="97" t="s">
        <v>132</v>
      </c>
      <c r="F43" s="128"/>
      <c r="G43" s="148"/>
      <c r="H43" s="77">
        <f t="shared" ref="H43:H50" si="0">F43*G43</f>
        <v>0</v>
      </c>
    </row>
    <row r="44" spans="1:9" x14ac:dyDescent="0.25">
      <c r="A44" s="128"/>
      <c r="B44" s="85" t="s">
        <v>535</v>
      </c>
      <c r="C44" s="128"/>
      <c r="D44" s="226" t="s">
        <v>518</v>
      </c>
      <c r="E44" s="97" t="s">
        <v>132</v>
      </c>
      <c r="F44" s="128"/>
      <c r="G44" s="148"/>
      <c r="H44" s="77">
        <f t="shared" si="0"/>
        <v>0</v>
      </c>
    </row>
    <row r="45" spans="1:9" x14ac:dyDescent="0.25">
      <c r="A45" s="128"/>
      <c r="B45" s="85" t="s">
        <v>536</v>
      </c>
      <c r="C45" s="128"/>
      <c r="D45" s="226" t="s">
        <v>539</v>
      </c>
      <c r="E45" s="97" t="s">
        <v>132</v>
      </c>
      <c r="F45" s="128"/>
      <c r="G45" s="148"/>
      <c r="H45" s="77">
        <f t="shared" si="0"/>
        <v>0</v>
      </c>
    </row>
    <row r="46" spans="1:9" x14ac:dyDescent="0.25">
      <c r="A46" s="128"/>
      <c r="B46" s="85" t="s">
        <v>537</v>
      </c>
      <c r="C46" s="128"/>
      <c r="D46" s="226" t="s">
        <v>520</v>
      </c>
      <c r="E46" s="97" t="s">
        <v>132</v>
      </c>
      <c r="F46" s="128"/>
      <c r="G46" s="148"/>
      <c r="H46" s="77">
        <f t="shared" si="0"/>
        <v>0</v>
      </c>
    </row>
    <row r="47" spans="1:9" ht="26" x14ac:dyDescent="0.25">
      <c r="A47" s="128"/>
      <c r="B47" s="85" t="s">
        <v>538</v>
      </c>
      <c r="C47" s="128"/>
      <c r="D47" s="226" t="s">
        <v>2561</v>
      </c>
      <c r="E47" s="97" t="s">
        <v>132</v>
      </c>
      <c r="F47" s="128"/>
      <c r="G47" s="148"/>
      <c r="H47" s="77">
        <f t="shared" si="0"/>
        <v>0</v>
      </c>
      <c r="I47" s="252" t="s">
        <v>2981</v>
      </c>
    </row>
    <row r="48" spans="1:9" ht="14.5" x14ac:dyDescent="0.25">
      <c r="A48" s="128" t="s">
        <v>540</v>
      </c>
      <c r="B48" s="85"/>
      <c r="C48" s="128"/>
      <c r="D48" s="126" t="s">
        <v>541</v>
      </c>
      <c r="E48" s="24" t="s">
        <v>131</v>
      </c>
      <c r="F48" s="128"/>
      <c r="G48" s="148"/>
      <c r="H48" s="77">
        <f t="shared" si="0"/>
        <v>0</v>
      </c>
    </row>
    <row r="49" spans="1:9" ht="14.5" x14ac:dyDescent="0.25">
      <c r="A49" s="128" t="s">
        <v>542</v>
      </c>
      <c r="B49" s="85"/>
      <c r="C49" s="128"/>
      <c r="D49" s="126" t="s">
        <v>543</v>
      </c>
      <c r="E49" s="24" t="s">
        <v>131</v>
      </c>
      <c r="F49" s="128"/>
      <c r="G49" s="148"/>
      <c r="H49" s="77">
        <f t="shared" si="0"/>
        <v>0</v>
      </c>
    </row>
    <row r="50" spans="1:9" ht="14.5" x14ac:dyDescent="0.25">
      <c r="A50" s="128" t="s">
        <v>544</v>
      </c>
      <c r="B50" s="85"/>
      <c r="C50" s="128"/>
      <c r="D50" s="126" t="s">
        <v>545</v>
      </c>
      <c r="E50" s="24" t="s">
        <v>131</v>
      </c>
      <c r="F50" s="128"/>
      <c r="G50" s="148"/>
      <c r="H50" s="77">
        <f t="shared" si="0"/>
        <v>0</v>
      </c>
    </row>
    <row r="51" spans="1:9" ht="13" x14ac:dyDescent="0.25">
      <c r="A51" s="128" t="s">
        <v>547</v>
      </c>
      <c r="B51" s="85"/>
      <c r="C51" s="128"/>
      <c r="D51" s="126" t="s">
        <v>546</v>
      </c>
      <c r="E51" s="97"/>
      <c r="F51" s="14"/>
      <c r="G51" s="14"/>
      <c r="H51" s="150"/>
    </row>
    <row r="52" spans="1:9" ht="14.5" x14ac:dyDescent="0.25">
      <c r="A52" s="128"/>
      <c r="B52" s="85" t="s">
        <v>548</v>
      </c>
      <c r="C52" s="128"/>
      <c r="D52" s="54" t="s">
        <v>550</v>
      </c>
      <c r="E52" s="24" t="s">
        <v>131</v>
      </c>
      <c r="F52" s="128"/>
      <c r="G52" s="148"/>
      <c r="H52" s="77">
        <f>F52*G52</f>
        <v>0</v>
      </c>
    </row>
    <row r="53" spans="1:9" ht="14.5" x14ac:dyDescent="0.25">
      <c r="A53" s="128"/>
      <c r="B53" s="85" t="s">
        <v>549</v>
      </c>
      <c r="C53" s="128"/>
      <c r="D53" s="85" t="s">
        <v>551</v>
      </c>
      <c r="E53" s="24" t="s">
        <v>131</v>
      </c>
      <c r="F53" s="128"/>
      <c r="G53" s="148"/>
      <c r="H53" s="77">
        <f>F53*G53</f>
        <v>0</v>
      </c>
    </row>
    <row r="54" spans="1:9" ht="14.5" x14ac:dyDescent="0.25">
      <c r="A54" s="128" t="s">
        <v>552</v>
      </c>
      <c r="B54" s="85"/>
      <c r="C54" s="128"/>
      <c r="D54" s="126" t="s">
        <v>553</v>
      </c>
      <c r="E54" s="24" t="s">
        <v>131</v>
      </c>
      <c r="F54" s="128"/>
      <c r="G54" s="148"/>
      <c r="H54" s="77">
        <f>F54*G54</f>
        <v>0</v>
      </c>
    </row>
    <row r="55" spans="1:9" ht="26" x14ac:dyDescent="0.25">
      <c r="A55" s="128" t="s">
        <v>554</v>
      </c>
      <c r="B55" s="85"/>
      <c r="C55" s="128"/>
      <c r="D55" s="84" t="s">
        <v>555</v>
      </c>
      <c r="E55" s="97"/>
      <c r="F55" s="14"/>
      <c r="G55" s="14"/>
      <c r="H55" s="150"/>
    </row>
    <row r="56" spans="1:9" ht="14.5" x14ac:dyDescent="0.25">
      <c r="A56" s="128"/>
      <c r="B56" s="85" t="s">
        <v>556</v>
      </c>
      <c r="C56" s="128"/>
      <c r="D56" s="85" t="s">
        <v>558</v>
      </c>
      <c r="E56" s="24" t="s">
        <v>131</v>
      </c>
      <c r="F56" s="128"/>
      <c r="G56" s="148"/>
      <c r="H56" s="77">
        <f>F56*G56</f>
        <v>0</v>
      </c>
    </row>
    <row r="57" spans="1:9" ht="14.5" x14ac:dyDescent="0.25">
      <c r="A57" s="128"/>
      <c r="B57" s="85" t="s">
        <v>557</v>
      </c>
      <c r="C57" s="128"/>
      <c r="D57" s="85" t="s">
        <v>559</v>
      </c>
      <c r="E57" s="24" t="s">
        <v>131</v>
      </c>
      <c r="F57" s="128"/>
      <c r="G57" s="148"/>
      <c r="H57" s="77">
        <f>F57*G57</f>
        <v>0</v>
      </c>
    </row>
    <row r="58" spans="1:9" ht="26" x14ac:dyDescent="0.25">
      <c r="A58" s="128" t="s">
        <v>560</v>
      </c>
      <c r="B58" s="85"/>
      <c r="C58" s="128"/>
      <c r="D58" s="126" t="s">
        <v>561</v>
      </c>
      <c r="E58" s="97"/>
      <c r="F58" s="14"/>
      <c r="G58" s="14"/>
      <c r="H58" s="150"/>
    </row>
    <row r="59" spans="1:9" ht="25" x14ac:dyDescent="0.25">
      <c r="A59" s="128"/>
      <c r="B59" s="85" t="s">
        <v>562</v>
      </c>
      <c r="C59" s="128"/>
      <c r="D59" s="127" t="s">
        <v>564</v>
      </c>
      <c r="E59" s="97"/>
      <c r="F59" s="14"/>
      <c r="G59" s="14"/>
      <c r="H59" s="150"/>
    </row>
    <row r="60" spans="1:9" ht="13" x14ac:dyDescent="0.25">
      <c r="A60" s="128"/>
      <c r="B60" s="85"/>
      <c r="C60" s="128" t="s">
        <v>22</v>
      </c>
      <c r="D60" s="226" t="s">
        <v>2562</v>
      </c>
      <c r="E60" s="14" t="s">
        <v>127</v>
      </c>
      <c r="F60" s="128"/>
      <c r="G60" s="148"/>
      <c r="H60" s="77">
        <f>F60*G60</f>
        <v>0</v>
      </c>
      <c r="I60" s="252" t="s">
        <v>2981</v>
      </c>
    </row>
    <row r="61" spans="1:9" ht="13" x14ac:dyDescent="0.25">
      <c r="A61" s="128"/>
      <c r="B61" s="85"/>
      <c r="C61" s="128" t="s">
        <v>24</v>
      </c>
      <c r="D61" s="226" t="s">
        <v>2563</v>
      </c>
      <c r="E61" s="14" t="s">
        <v>127</v>
      </c>
      <c r="F61" s="128"/>
      <c r="G61" s="148"/>
      <c r="H61" s="77">
        <f>F61*G61</f>
        <v>0</v>
      </c>
      <c r="I61" s="252" t="s">
        <v>2981</v>
      </c>
    </row>
    <row r="62" spans="1:9" x14ac:dyDescent="0.25">
      <c r="A62" s="128"/>
      <c r="B62" s="85"/>
      <c r="C62" s="128" t="s">
        <v>35</v>
      </c>
      <c r="D62" s="85" t="s">
        <v>565</v>
      </c>
      <c r="E62" s="14" t="s">
        <v>127</v>
      </c>
      <c r="F62" s="128"/>
      <c r="G62" s="148"/>
      <c r="H62" s="77">
        <f>F62*G62</f>
        <v>0</v>
      </c>
    </row>
    <row r="63" spans="1:9" ht="37.5" x14ac:dyDescent="0.25">
      <c r="A63" s="128"/>
      <c r="B63" s="85" t="s">
        <v>563</v>
      </c>
      <c r="C63" s="128"/>
      <c r="D63" s="127" t="s">
        <v>566</v>
      </c>
      <c r="E63" s="97"/>
      <c r="F63" s="14"/>
      <c r="G63" s="14"/>
      <c r="H63" s="150"/>
    </row>
    <row r="64" spans="1:9" ht="13" x14ac:dyDescent="0.25">
      <c r="A64" s="128"/>
      <c r="B64" s="85"/>
      <c r="C64" s="128" t="s">
        <v>22</v>
      </c>
      <c r="D64" s="226" t="s">
        <v>2562</v>
      </c>
      <c r="E64" s="14" t="s">
        <v>127</v>
      </c>
      <c r="F64" s="128"/>
      <c r="G64" s="148"/>
      <c r="H64" s="77">
        <f>F64*G64</f>
        <v>0</v>
      </c>
      <c r="I64" s="252" t="s">
        <v>2981</v>
      </c>
    </row>
    <row r="65" spans="1:9" ht="13" x14ac:dyDescent="0.25">
      <c r="A65" s="128"/>
      <c r="B65" s="85"/>
      <c r="C65" s="128" t="s">
        <v>24</v>
      </c>
      <c r="D65" s="226" t="s">
        <v>2563</v>
      </c>
      <c r="E65" s="14" t="s">
        <v>127</v>
      </c>
      <c r="F65" s="128"/>
      <c r="G65" s="148"/>
      <c r="H65" s="77">
        <f>F65*G65</f>
        <v>0</v>
      </c>
      <c r="I65" s="252" t="s">
        <v>2981</v>
      </c>
    </row>
    <row r="66" spans="1:9" x14ac:dyDescent="0.25">
      <c r="A66" s="128"/>
      <c r="B66" s="85"/>
      <c r="C66" s="128" t="s">
        <v>35</v>
      </c>
      <c r="D66" s="85" t="s">
        <v>565</v>
      </c>
      <c r="E66" s="14" t="s">
        <v>127</v>
      </c>
      <c r="F66" s="128"/>
      <c r="G66" s="148"/>
      <c r="H66" s="77">
        <f>F66*G66</f>
        <v>0</v>
      </c>
    </row>
    <row r="67" spans="1:9" ht="13" x14ac:dyDescent="0.25">
      <c r="A67" s="128" t="s">
        <v>567</v>
      </c>
      <c r="B67" s="85"/>
      <c r="C67" s="128"/>
      <c r="D67" s="126" t="s">
        <v>37</v>
      </c>
      <c r="E67" s="97"/>
      <c r="F67" s="14"/>
      <c r="G67" s="14"/>
      <c r="H67" s="150"/>
    </row>
    <row r="68" spans="1:9" x14ac:dyDescent="0.25">
      <c r="A68" s="128"/>
      <c r="B68" s="85" t="s">
        <v>568</v>
      </c>
      <c r="C68" s="128"/>
      <c r="D68" s="85" t="s">
        <v>571</v>
      </c>
      <c r="E68" s="14" t="s">
        <v>44</v>
      </c>
      <c r="F68" s="128"/>
      <c r="G68" s="148"/>
      <c r="H68" s="77">
        <f>F68*G68</f>
        <v>0</v>
      </c>
    </row>
    <row r="69" spans="1:9" x14ac:dyDescent="0.25">
      <c r="A69" s="128"/>
      <c r="B69" s="85" t="s">
        <v>569</v>
      </c>
      <c r="C69" s="128"/>
      <c r="D69" s="85" t="s">
        <v>572</v>
      </c>
      <c r="E69" s="14" t="s">
        <v>44</v>
      </c>
      <c r="F69" s="128"/>
      <c r="G69" s="148"/>
      <c r="H69" s="77">
        <f>F69*G69</f>
        <v>0</v>
      </c>
    </row>
    <row r="70" spans="1:9" x14ac:dyDescent="0.25">
      <c r="A70" s="128"/>
      <c r="B70" s="85" t="s">
        <v>570</v>
      </c>
      <c r="C70" s="128"/>
      <c r="D70" s="85" t="s">
        <v>573</v>
      </c>
      <c r="E70" s="14" t="s">
        <v>44</v>
      </c>
      <c r="F70" s="128"/>
      <c r="G70" s="148"/>
      <c r="H70" s="77">
        <f>F70*G70</f>
        <v>0</v>
      </c>
    </row>
    <row r="71" spans="1:9" ht="13" x14ac:dyDescent="0.25">
      <c r="A71" s="128" t="s">
        <v>575</v>
      </c>
      <c r="B71" s="85"/>
      <c r="C71" s="128"/>
      <c r="D71" s="126" t="s">
        <v>574</v>
      </c>
      <c r="E71" s="97"/>
      <c r="F71" s="14"/>
      <c r="G71" s="14"/>
      <c r="H71" s="150"/>
    </row>
    <row r="72" spans="1:9" ht="25" x14ac:dyDescent="0.25">
      <c r="A72" s="128"/>
      <c r="B72" s="85" t="s">
        <v>576</v>
      </c>
      <c r="C72" s="128"/>
      <c r="D72" s="85" t="s">
        <v>578</v>
      </c>
      <c r="E72" s="97" t="s">
        <v>18</v>
      </c>
      <c r="F72" s="14" t="s">
        <v>2397</v>
      </c>
      <c r="G72" s="14" t="s">
        <v>2398</v>
      </c>
      <c r="H72" s="149"/>
    </row>
    <row r="73" spans="1:9" x14ac:dyDescent="0.25">
      <c r="A73" s="128"/>
      <c r="B73" s="85" t="s">
        <v>577</v>
      </c>
      <c r="C73" s="128"/>
      <c r="D73" s="85" t="s">
        <v>579</v>
      </c>
      <c r="E73" s="97" t="s">
        <v>44</v>
      </c>
      <c r="F73" s="128"/>
      <c r="G73" s="148"/>
      <c r="H73" s="77">
        <f>F73*G73</f>
        <v>0</v>
      </c>
    </row>
    <row r="74" spans="1:9" ht="39" x14ac:dyDescent="0.25">
      <c r="A74" s="128" t="s">
        <v>580</v>
      </c>
      <c r="B74" s="85"/>
      <c r="C74" s="128"/>
      <c r="D74" s="126" t="s">
        <v>581</v>
      </c>
      <c r="E74" s="97"/>
      <c r="F74" s="14"/>
      <c r="G74" s="14"/>
      <c r="H74" s="150"/>
    </row>
    <row r="75" spans="1:9" ht="25" x14ac:dyDescent="0.25">
      <c r="A75" s="128"/>
      <c r="B75" s="85" t="s">
        <v>582</v>
      </c>
      <c r="C75" s="128"/>
      <c r="D75" s="85" t="s">
        <v>584</v>
      </c>
      <c r="E75" s="97" t="s">
        <v>130</v>
      </c>
      <c r="F75" s="14" t="s">
        <v>2399</v>
      </c>
      <c r="G75" s="14" t="s">
        <v>299</v>
      </c>
      <c r="H75" s="149"/>
    </row>
    <row r="76" spans="1:9" ht="25" x14ac:dyDescent="0.25">
      <c r="A76" s="128"/>
      <c r="B76" s="85" t="s">
        <v>583</v>
      </c>
      <c r="C76" s="128"/>
      <c r="D76" s="85" t="s">
        <v>585</v>
      </c>
      <c r="E76" s="97" t="s">
        <v>111</v>
      </c>
      <c r="F76" s="152">
        <f>H75</f>
        <v>0</v>
      </c>
      <c r="G76" s="156"/>
      <c r="H76" s="151">
        <f>F76*G76</f>
        <v>0</v>
      </c>
    </row>
    <row r="77" spans="1:9" ht="14.5" x14ac:dyDescent="0.25">
      <c r="A77" s="128" t="s">
        <v>586</v>
      </c>
      <c r="B77" s="85"/>
      <c r="C77" s="128"/>
      <c r="D77" s="126" t="s">
        <v>587</v>
      </c>
      <c r="E77" s="97" t="s">
        <v>1009</v>
      </c>
      <c r="F77" s="128"/>
      <c r="G77" s="148"/>
      <c r="H77" s="77">
        <f>F77*G77</f>
        <v>0</v>
      </c>
    </row>
    <row r="78" spans="1:9" ht="13" x14ac:dyDescent="0.25">
      <c r="A78" s="128" t="s">
        <v>588</v>
      </c>
      <c r="B78" s="85"/>
      <c r="C78" s="128"/>
      <c r="D78" s="126" t="s">
        <v>522</v>
      </c>
      <c r="E78" s="97"/>
      <c r="F78" s="14"/>
      <c r="G78" s="14"/>
      <c r="H78" s="150"/>
    </row>
    <row r="79" spans="1:9" ht="14.5" x14ac:dyDescent="0.25">
      <c r="A79" s="128"/>
      <c r="B79" s="85" t="s">
        <v>589</v>
      </c>
      <c r="C79" s="128"/>
      <c r="D79" s="127" t="s">
        <v>591</v>
      </c>
      <c r="E79" s="97" t="s">
        <v>1009</v>
      </c>
      <c r="F79" s="128"/>
      <c r="G79" s="148"/>
      <c r="H79" s="77">
        <f>F79*G79</f>
        <v>0</v>
      </c>
    </row>
    <row r="80" spans="1:9" ht="14.5" x14ac:dyDescent="0.25">
      <c r="A80" s="128"/>
      <c r="B80" s="85" t="s">
        <v>590</v>
      </c>
      <c r="C80" s="128"/>
      <c r="D80" s="127" t="s">
        <v>592</v>
      </c>
      <c r="E80" s="97" t="s">
        <v>1009</v>
      </c>
      <c r="F80" s="128"/>
      <c r="G80" s="148"/>
      <c r="H80" s="77">
        <f>F80*G80</f>
        <v>0</v>
      </c>
    </row>
    <row r="81" spans="1:8" ht="14.5" x14ac:dyDescent="0.25">
      <c r="A81" s="128" t="s">
        <v>593</v>
      </c>
      <c r="B81" s="85"/>
      <c r="C81" s="128"/>
      <c r="D81" s="126" t="s">
        <v>594</v>
      </c>
      <c r="E81" s="97" t="s">
        <v>1009</v>
      </c>
      <c r="F81" s="128"/>
      <c r="G81" s="148"/>
      <c r="H81" s="77">
        <f>F81*G81</f>
        <v>0</v>
      </c>
    </row>
    <row r="82" spans="1:8" x14ac:dyDescent="0.25">
      <c r="A82" s="128"/>
      <c r="B82" s="85"/>
      <c r="C82" s="128"/>
      <c r="D82" s="85"/>
      <c r="E82" s="97"/>
      <c r="F82" s="14"/>
      <c r="G82" s="13"/>
      <c r="H82" s="150"/>
    </row>
    <row r="83" spans="1:8" x14ac:dyDescent="0.25">
      <c r="A83" s="128"/>
      <c r="B83" s="85"/>
      <c r="C83" s="128"/>
      <c r="D83" s="85"/>
      <c r="E83" s="97"/>
      <c r="F83" s="14"/>
      <c r="G83" s="13"/>
      <c r="H83" s="150"/>
    </row>
    <row r="84" spans="1:8" x14ac:dyDescent="0.25">
      <c r="A84" s="128"/>
      <c r="B84" s="59"/>
      <c r="C84" s="128"/>
      <c r="D84" s="55"/>
      <c r="E84" s="14"/>
      <c r="F84" s="13"/>
      <c r="G84" s="13"/>
      <c r="H84" s="150"/>
    </row>
    <row r="85" spans="1:8" x14ac:dyDescent="0.25">
      <c r="A85" s="134" t="s">
        <v>19</v>
      </c>
      <c r="B85" s="134"/>
      <c r="C85" s="134"/>
      <c r="D85" s="134"/>
      <c r="E85" s="141"/>
      <c r="F85" s="144"/>
      <c r="G85" s="144"/>
      <c r="H85" s="136">
        <f>SUM(H9:H84)</f>
        <v>0</v>
      </c>
    </row>
    <row r="1048361" spans="5:5" x14ac:dyDescent="0.25">
      <c r="E1048361" s="49"/>
    </row>
  </sheetData>
  <mergeCells count="1">
    <mergeCell ref="E5:H5"/>
  </mergeCells>
  <phoneticPr fontId="8" type="noConversion"/>
  <pageMargins left="0.75" right="0.75" top="1" bottom="1" header="0.5" footer="0.5"/>
  <pageSetup paperSize="9" scale="5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A7A28-55CC-4276-91C3-8A242EC1F58A}">
  <sheetPr codeName="Sheet16"/>
  <dimension ref="A1:I1048324"/>
  <sheetViews>
    <sheetView view="pageBreakPreview" topLeftCell="A23" zoomScaleNormal="100" zoomScaleSheetLayoutView="100" workbookViewId="0">
      <selection activeCell="F16" sqref="F16"/>
    </sheetView>
  </sheetViews>
  <sheetFormatPr defaultRowHeight="12.5" x14ac:dyDescent="0.25"/>
  <cols>
    <col min="1" max="1" width="8" style="37" customWidth="1"/>
    <col min="2" max="2" width="9" style="37" bestFit="1" customWidth="1"/>
    <col min="3" max="3" width="3.08984375" style="37" bestFit="1" customWidth="1"/>
    <col min="4" max="4" width="40.6328125" style="37" customWidth="1"/>
    <col min="5" max="5" width="7.54296875" style="37" customWidth="1"/>
    <col min="6" max="6" width="7.453125" style="37" customWidth="1"/>
    <col min="7" max="7" width="8.90625" style="37" customWidth="1"/>
    <col min="8" max="8" width="11.5429687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2987</v>
      </c>
    </row>
    <row r="2" spans="1:9" x14ac:dyDescent="0.25">
      <c r="A2" s="275" t="s">
        <v>2988</v>
      </c>
    </row>
    <row r="3" spans="1:9" x14ac:dyDescent="0.25">
      <c r="A3" s="276" t="s">
        <v>3053</v>
      </c>
    </row>
    <row r="5" spans="1:9" ht="12.75" customHeight="1" x14ac:dyDescent="0.25">
      <c r="A5" s="107" t="s">
        <v>3018</v>
      </c>
      <c r="B5" s="108"/>
      <c r="C5" s="108"/>
      <c r="D5" s="108"/>
      <c r="E5" s="525"/>
      <c r="F5" s="525"/>
      <c r="G5" s="525"/>
      <c r="H5" s="526"/>
    </row>
    <row r="6" spans="1:9" ht="13" x14ac:dyDescent="0.3">
      <c r="A6" s="281" t="s">
        <v>0</v>
      </c>
      <c r="B6" s="281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297"/>
      <c r="B7" s="297"/>
      <c r="C7" s="324"/>
      <c r="D7" s="299"/>
      <c r="E7" s="327"/>
      <c r="F7" s="327"/>
      <c r="G7" s="328"/>
      <c r="H7" s="328"/>
    </row>
    <row r="8" spans="1:9" x14ac:dyDescent="0.25">
      <c r="A8" s="129"/>
      <c r="B8" s="129"/>
      <c r="C8" s="129"/>
      <c r="D8" s="41"/>
      <c r="E8" s="5"/>
      <c r="F8" s="5"/>
      <c r="G8" s="4"/>
      <c r="H8" s="4"/>
    </row>
    <row r="9" spans="1:9" ht="26" x14ac:dyDescent="0.25">
      <c r="A9" s="154" t="s">
        <v>595</v>
      </c>
      <c r="B9" s="154"/>
      <c r="C9" s="154"/>
      <c r="D9" s="119" t="s">
        <v>596</v>
      </c>
      <c r="E9" s="14"/>
      <c r="F9" s="14"/>
      <c r="G9" s="14"/>
      <c r="H9" s="151"/>
    </row>
    <row r="10" spans="1:9" ht="14.5" x14ac:dyDescent="0.25">
      <c r="A10" s="154"/>
      <c r="B10" s="154" t="s">
        <v>597</v>
      </c>
      <c r="C10" s="154"/>
      <c r="D10" s="85" t="s">
        <v>505</v>
      </c>
      <c r="E10" s="14" t="s">
        <v>3019</v>
      </c>
      <c r="F10" s="182"/>
      <c r="G10" s="339">
        <v>75</v>
      </c>
      <c r="H10" s="322">
        <f>F10*G10</f>
        <v>0</v>
      </c>
    </row>
    <row r="11" spans="1:9" ht="14.5" x14ac:dyDescent="0.25">
      <c r="A11" s="154"/>
      <c r="B11" s="154" t="s">
        <v>598</v>
      </c>
      <c r="C11" s="154"/>
      <c r="D11" s="85" t="s">
        <v>506</v>
      </c>
      <c r="E11" s="14" t="s">
        <v>3019</v>
      </c>
      <c r="F11" s="182"/>
      <c r="G11" s="339">
        <v>150</v>
      </c>
      <c r="H11" s="322">
        <f t="shared" ref="H11:H13" si="0">F11*G11</f>
        <v>0</v>
      </c>
    </row>
    <row r="12" spans="1:9" ht="14.5" x14ac:dyDescent="0.25">
      <c r="A12" s="154"/>
      <c r="B12" s="154" t="s">
        <v>599</v>
      </c>
      <c r="C12" s="154"/>
      <c r="D12" s="85" t="s">
        <v>508</v>
      </c>
      <c r="E12" s="14" t="s">
        <v>3019</v>
      </c>
      <c r="F12" s="182"/>
      <c r="G12" s="339">
        <v>485</v>
      </c>
      <c r="H12" s="322">
        <f t="shared" si="0"/>
        <v>0</v>
      </c>
    </row>
    <row r="13" spans="1:9" ht="14.5" x14ac:dyDescent="0.25">
      <c r="A13" s="154"/>
      <c r="B13" s="154" t="s">
        <v>600</v>
      </c>
      <c r="C13" s="154"/>
      <c r="D13" s="85" t="s">
        <v>509</v>
      </c>
      <c r="E13" s="14" t="s">
        <v>3019</v>
      </c>
      <c r="F13" s="182"/>
      <c r="G13" s="339">
        <v>750</v>
      </c>
      <c r="H13" s="322">
        <f t="shared" si="0"/>
        <v>0</v>
      </c>
    </row>
    <row r="14" spans="1:9" x14ac:dyDescent="0.25">
      <c r="A14" s="154"/>
      <c r="B14" s="154"/>
      <c r="C14" s="154"/>
      <c r="D14" s="85"/>
      <c r="E14" s="14"/>
      <c r="F14" s="182"/>
      <c r="G14" s="339"/>
      <c r="H14" s="322"/>
    </row>
    <row r="15" spans="1:9" ht="26" x14ac:dyDescent="0.25">
      <c r="A15" s="154" t="s">
        <v>601</v>
      </c>
      <c r="B15" s="154"/>
      <c r="C15" s="154"/>
      <c r="D15" s="119" t="s">
        <v>602</v>
      </c>
      <c r="E15" s="14"/>
      <c r="F15" s="163"/>
      <c r="G15" s="340"/>
      <c r="H15" s="341"/>
    </row>
    <row r="16" spans="1:9" ht="14.5" x14ac:dyDescent="0.25">
      <c r="A16" s="154"/>
      <c r="B16" s="154" t="s">
        <v>603</v>
      </c>
      <c r="C16" s="154"/>
      <c r="D16" s="85" t="s">
        <v>505</v>
      </c>
      <c r="E16" s="14" t="s">
        <v>3019</v>
      </c>
      <c r="F16" s="182"/>
      <c r="G16" s="339">
        <v>75</v>
      </c>
      <c r="H16" s="322">
        <f>F16*G16</f>
        <v>0</v>
      </c>
    </row>
    <row r="17" spans="1:8" ht="14.5" x14ac:dyDescent="0.25">
      <c r="A17" s="128"/>
      <c r="B17" s="128" t="s">
        <v>604</v>
      </c>
      <c r="C17" s="128"/>
      <c r="D17" s="85" t="s">
        <v>506</v>
      </c>
      <c r="E17" s="14" t="s">
        <v>3019</v>
      </c>
      <c r="F17" s="182"/>
      <c r="G17" s="339">
        <v>150</v>
      </c>
      <c r="H17" s="322">
        <f t="shared" ref="H17" si="1">F17*G17</f>
        <v>0</v>
      </c>
    </row>
    <row r="18" spans="1:8" ht="14.5" x14ac:dyDescent="0.25">
      <c r="A18" s="128"/>
      <c r="B18" s="128" t="s">
        <v>605</v>
      </c>
      <c r="C18" s="128"/>
      <c r="D18" s="85" t="s">
        <v>508</v>
      </c>
      <c r="E18" s="14" t="s">
        <v>3019</v>
      </c>
      <c r="F18" s="182"/>
      <c r="G18" s="339">
        <v>485</v>
      </c>
      <c r="H18" s="322">
        <f>F18*G18</f>
        <v>0</v>
      </c>
    </row>
    <row r="19" spans="1:8" x14ac:dyDescent="0.25">
      <c r="A19" s="128"/>
      <c r="B19" s="128"/>
      <c r="C19" s="128"/>
      <c r="D19" s="85"/>
      <c r="E19" s="14"/>
      <c r="F19" s="182"/>
      <c r="G19" s="339"/>
      <c r="H19" s="322"/>
    </row>
    <row r="20" spans="1:8" ht="26" x14ac:dyDescent="0.25">
      <c r="A20" s="128" t="s">
        <v>606</v>
      </c>
      <c r="B20" s="128"/>
      <c r="C20" s="128"/>
      <c r="D20" s="119" t="s">
        <v>607</v>
      </c>
      <c r="E20" s="14"/>
      <c r="F20" s="163"/>
      <c r="G20" s="340"/>
      <c r="H20" s="341"/>
    </row>
    <row r="21" spans="1:8" ht="14.5" x14ac:dyDescent="0.25">
      <c r="A21" s="128"/>
      <c r="B21" s="128" t="s">
        <v>608</v>
      </c>
      <c r="C21" s="128"/>
      <c r="D21" s="59" t="s">
        <v>2409</v>
      </c>
      <c r="E21" s="14" t="s">
        <v>3019</v>
      </c>
      <c r="F21" s="182"/>
      <c r="G21" s="339">
        <v>90</v>
      </c>
      <c r="H21" s="322">
        <f t="shared" ref="H21" si="2">F21*G21</f>
        <v>0</v>
      </c>
    </row>
    <row r="22" spans="1:8" x14ac:dyDescent="0.25">
      <c r="A22" s="128"/>
      <c r="B22" s="128"/>
      <c r="C22" s="128"/>
      <c r="D22" s="59"/>
      <c r="E22" s="14"/>
      <c r="F22" s="182"/>
      <c r="G22" s="339"/>
      <c r="H22" s="322"/>
    </row>
    <row r="23" spans="1:8" ht="26" x14ac:dyDescent="0.25">
      <c r="A23" s="128" t="s">
        <v>609</v>
      </c>
      <c r="B23" s="128"/>
      <c r="C23" s="128"/>
      <c r="D23" s="119" t="s">
        <v>610</v>
      </c>
      <c r="E23" s="14"/>
      <c r="F23" s="163"/>
      <c r="G23" s="340"/>
      <c r="H23" s="341"/>
    </row>
    <row r="24" spans="1:8" ht="25" x14ac:dyDescent="0.25">
      <c r="A24" s="128"/>
      <c r="B24" s="128" t="s">
        <v>611</v>
      </c>
      <c r="C24" s="128"/>
      <c r="D24" s="85" t="s">
        <v>614</v>
      </c>
      <c r="E24" s="14" t="s">
        <v>3019</v>
      </c>
      <c r="F24" s="182"/>
      <c r="G24" s="339">
        <v>70</v>
      </c>
      <c r="H24" s="322">
        <f>F24*G24</f>
        <v>0</v>
      </c>
    </row>
    <row r="25" spans="1:8" ht="14.5" x14ac:dyDescent="0.25">
      <c r="A25" s="128"/>
      <c r="B25" s="128" t="s">
        <v>612</v>
      </c>
      <c r="C25" s="128"/>
      <c r="D25" s="85" t="s">
        <v>615</v>
      </c>
      <c r="E25" s="14" t="s">
        <v>3019</v>
      </c>
      <c r="F25" s="182"/>
      <c r="G25" s="339">
        <v>125</v>
      </c>
      <c r="H25" s="322">
        <f t="shared" ref="H25" si="3">F25*G25</f>
        <v>0</v>
      </c>
    </row>
    <row r="26" spans="1:8" ht="14.5" x14ac:dyDescent="0.25">
      <c r="A26" s="128"/>
      <c r="B26" s="128" t="s">
        <v>613</v>
      </c>
      <c r="C26" s="128"/>
      <c r="D26" s="85" t="s">
        <v>508</v>
      </c>
      <c r="E26" s="14" t="s">
        <v>3019</v>
      </c>
      <c r="F26" s="182"/>
      <c r="G26" s="339">
        <v>250</v>
      </c>
      <c r="H26" s="322">
        <f>F26*G26</f>
        <v>0</v>
      </c>
    </row>
    <row r="27" spans="1:8" x14ac:dyDescent="0.25">
      <c r="A27" s="128"/>
      <c r="B27" s="128"/>
      <c r="C27" s="128"/>
      <c r="D27" s="85"/>
      <c r="E27" s="14"/>
      <c r="F27" s="182"/>
      <c r="G27" s="339"/>
      <c r="H27" s="322"/>
    </row>
    <row r="28" spans="1:8" ht="14.5" x14ac:dyDescent="0.25">
      <c r="A28" s="128" t="s">
        <v>616</v>
      </c>
      <c r="B28" s="128"/>
      <c r="C28" s="128"/>
      <c r="D28" s="126" t="s">
        <v>541</v>
      </c>
      <c r="E28" s="14" t="s">
        <v>3019</v>
      </c>
      <c r="F28" s="182"/>
      <c r="G28" s="339">
        <v>70</v>
      </c>
      <c r="H28" s="322">
        <f t="shared" ref="H28" si="4">F28*G28</f>
        <v>0</v>
      </c>
    </row>
    <row r="29" spans="1:8" ht="13" x14ac:dyDescent="0.25">
      <c r="A29" s="128"/>
      <c r="B29" s="128"/>
      <c r="C29" s="128"/>
      <c r="D29" s="126"/>
      <c r="E29" s="14"/>
      <c r="F29" s="182"/>
      <c r="G29" s="339"/>
      <c r="H29" s="322"/>
    </row>
    <row r="30" spans="1:8" ht="13" x14ac:dyDescent="0.25">
      <c r="A30" s="128" t="s">
        <v>617</v>
      </c>
      <c r="B30" s="128"/>
      <c r="C30" s="128"/>
      <c r="D30" s="119" t="s">
        <v>618</v>
      </c>
      <c r="E30" s="14"/>
      <c r="F30" s="163"/>
      <c r="G30" s="340"/>
      <c r="H30" s="341"/>
    </row>
    <row r="31" spans="1:8" x14ac:dyDescent="0.25">
      <c r="A31" s="128"/>
      <c r="B31" s="128" t="s">
        <v>619</v>
      </c>
      <c r="C31" s="128"/>
      <c r="D31" s="85" t="s">
        <v>620</v>
      </c>
      <c r="E31" s="14"/>
      <c r="F31" s="163"/>
      <c r="G31" s="340"/>
      <c r="H31" s="341"/>
    </row>
    <row r="32" spans="1:8" ht="14.5" x14ac:dyDescent="0.25">
      <c r="A32" s="128"/>
      <c r="B32" s="128"/>
      <c r="C32" s="128" t="s">
        <v>22</v>
      </c>
      <c r="D32" s="85" t="s">
        <v>621</v>
      </c>
      <c r="E32" s="14" t="s">
        <v>3020</v>
      </c>
      <c r="F32" s="182"/>
      <c r="G32" s="339">
        <v>18</v>
      </c>
      <c r="H32" s="322">
        <f t="shared" ref="H32:H34" si="5">F32*G32</f>
        <v>0</v>
      </c>
    </row>
    <row r="33" spans="1:8" ht="14.5" x14ac:dyDescent="0.25">
      <c r="A33" s="128"/>
      <c r="B33" s="128"/>
      <c r="C33" s="128" t="s">
        <v>35</v>
      </c>
      <c r="D33" s="85" t="s">
        <v>42</v>
      </c>
      <c r="E33" s="14" t="s">
        <v>3020</v>
      </c>
      <c r="F33" s="182"/>
      <c r="G33" s="339">
        <v>25</v>
      </c>
      <c r="H33" s="322">
        <f t="shared" si="5"/>
        <v>0</v>
      </c>
    </row>
    <row r="34" spans="1:8" ht="25" x14ac:dyDescent="0.25">
      <c r="A34" s="128"/>
      <c r="B34" s="128"/>
      <c r="C34" s="128" t="s">
        <v>26</v>
      </c>
      <c r="D34" s="85" t="s">
        <v>622</v>
      </c>
      <c r="E34" s="14" t="s">
        <v>3020</v>
      </c>
      <c r="F34" s="182"/>
      <c r="G34" s="339">
        <v>22</v>
      </c>
      <c r="H34" s="322">
        <f t="shared" si="5"/>
        <v>0</v>
      </c>
    </row>
    <row r="35" spans="1:8" x14ac:dyDescent="0.25">
      <c r="A35" s="128"/>
      <c r="B35" s="128"/>
      <c r="C35" s="128"/>
      <c r="D35" s="85"/>
      <c r="E35" s="97"/>
      <c r="F35" s="163"/>
      <c r="G35" s="340"/>
      <c r="H35" s="341"/>
    </row>
    <row r="36" spans="1:8" x14ac:dyDescent="0.25">
      <c r="A36" s="128"/>
      <c r="B36" s="128"/>
      <c r="C36" s="128"/>
      <c r="D36" s="85"/>
      <c r="E36" s="97"/>
      <c r="F36" s="163"/>
      <c r="G36" s="340"/>
      <c r="H36" s="341"/>
    </row>
    <row r="37" spans="1:8" x14ac:dyDescent="0.25">
      <c r="A37" s="128"/>
      <c r="B37" s="128"/>
      <c r="C37" s="128"/>
      <c r="D37" s="85"/>
      <c r="E37" s="97"/>
      <c r="F37" s="163"/>
      <c r="G37" s="340"/>
      <c r="H37" s="341"/>
    </row>
    <row r="38" spans="1:8" x14ac:dyDescent="0.25">
      <c r="A38" s="128"/>
      <c r="B38" s="128"/>
      <c r="C38" s="128"/>
      <c r="D38" s="85"/>
      <c r="E38" s="97"/>
      <c r="F38" s="163"/>
      <c r="G38" s="340"/>
      <c r="H38" s="341"/>
    </row>
    <row r="39" spans="1:8" x14ac:dyDescent="0.25">
      <c r="A39" s="128"/>
      <c r="B39" s="128"/>
      <c r="C39" s="128"/>
      <c r="D39" s="85"/>
      <c r="E39" s="97"/>
      <c r="F39" s="163"/>
      <c r="G39" s="340"/>
      <c r="H39" s="341"/>
    </row>
    <row r="40" spans="1:8" x14ac:dyDescent="0.25">
      <c r="A40" s="128"/>
      <c r="B40" s="128"/>
      <c r="C40" s="128"/>
      <c r="D40" s="85"/>
      <c r="E40" s="97"/>
      <c r="F40" s="163"/>
      <c r="G40" s="340"/>
      <c r="H40" s="341"/>
    </row>
    <row r="41" spans="1:8" x14ac:dyDescent="0.25">
      <c r="A41" s="128"/>
      <c r="B41" s="128"/>
      <c r="C41" s="128"/>
      <c r="D41" s="85"/>
      <c r="E41" s="97"/>
      <c r="F41" s="163"/>
      <c r="G41" s="340"/>
      <c r="H41" s="341"/>
    </row>
    <row r="42" spans="1:8" x14ac:dyDescent="0.25">
      <c r="A42" s="128"/>
      <c r="B42" s="128"/>
      <c r="C42" s="128"/>
      <c r="D42" s="85"/>
      <c r="E42" s="97"/>
      <c r="F42" s="163"/>
      <c r="G42" s="340"/>
      <c r="H42" s="341"/>
    </row>
    <row r="43" spans="1:8" x14ac:dyDescent="0.25">
      <c r="A43" s="128"/>
      <c r="B43" s="128"/>
      <c r="C43" s="128"/>
      <c r="D43" s="85"/>
      <c r="E43" s="97"/>
      <c r="F43" s="163"/>
      <c r="G43" s="340"/>
      <c r="H43" s="341"/>
    </row>
    <row r="44" spans="1:8" x14ac:dyDescent="0.25">
      <c r="A44" s="128"/>
      <c r="B44" s="128"/>
      <c r="C44" s="128"/>
      <c r="D44" s="85"/>
      <c r="E44" s="97"/>
      <c r="F44" s="163"/>
      <c r="G44" s="340"/>
      <c r="H44" s="341"/>
    </row>
    <row r="45" spans="1:8" x14ac:dyDescent="0.25">
      <c r="A45" s="128"/>
      <c r="B45" s="128"/>
      <c r="C45" s="128"/>
      <c r="D45" s="85"/>
      <c r="E45" s="97"/>
      <c r="F45" s="163"/>
      <c r="G45" s="340"/>
      <c r="H45" s="341"/>
    </row>
    <row r="46" spans="1:8" x14ac:dyDescent="0.25">
      <c r="A46" s="128"/>
      <c r="B46" s="128"/>
      <c r="C46" s="128"/>
      <c r="D46" s="85"/>
      <c r="E46" s="97"/>
      <c r="F46" s="163"/>
      <c r="G46" s="340"/>
      <c r="H46" s="341"/>
    </row>
    <row r="47" spans="1:8" x14ac:dyDescent="0.25">
      <c r="A47" s="202"/>
      <c r="B47" s="202"/>
      <c r="C47" s="202"/>
      <c r="D47" s="200"/>
      <c r="E47" s="185"/>
      <c r="F47" s="332"/>
      <c r="G47" s="342"/>
      <c r="H47" s="343"/>
    </row>
    <row r="48" spans="1:8" ht="13" x14ac:dyDescent="0.25">
      <c r="A48" s="330"/>
      <c r="B48" s="292" t="s">
        <v>19</v>
      </c>
      <c r="C48" s="306"/>
      <c r="D48" s="306"/>
      <c r="E48" s="291"/>
      <c r="F48" s="333"/>
      <c r="G48" s="344"/>
      <c r="H48" s="345">
        <f>SUM(H9:H47)</f>
        <v>0</v>
      </c>
    </row>
    <row r="1048324" spans="5:5" x14ac:dyDescent="0.25">
      <c r="E1048324" s="49"/>
    </row>
  </sheetData>
  <mergeCells count="1">
    <mergeCell ref="E5:H5"/>
  </mergeCells>
  <phoneticPr fontId="8" type="noConversion"/>
  <pageMargins left="0.75" right="0.75" top="1" bottom="1" header="0.5" footer="0.5"/>
  <pageSetup paperSize="9" scale="91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333D7-93DD-4AF5-9680-03E25C79B1E6}">
  <sheetPr codeName="Sheet17"/>
  <dimension ref="A1:I1048325"/>
  <sheetViews>
    <sheetView view="pageBreakPreview" topLeftCell="A21" zoomScaleNormal="100" zoomScaleSheetLayoutView="100" workbookViewId="0">
      <selection activeCell="E44" sqref="E44"/>
    </sheetView>
  </sheetViews>
  <sheetFormatPr defaultRowHeight="12.5" x14ac:dyDescent="0.25"/>
  <cols>
    <col min="1" max="1" width="9.36328125" style="37" customWidth="1"/>
    <col min="2" max="2" width="9" style="37" bestFit="1" customWidth="1"/>
    <col min="3" max="3" width="3.08984375" style="37" bestFit="1" customWidth="1"/>
    <col min="4" max="4" width="39.54296875" style="37" customWidth="1"/>
    <col min="5" max="5" width="7" style="37" customWidth="1"/>
    <col min="6" max="6" width="7.6328125" style="37" customWidth="1"/>
    <col min="7" max="7" width="9.08984375" style="37" customWidth="1"/>
    <col min="8" max="8" width="11.5429687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2987</v>
      </c>
    </row>
    <row r="2" spans="1:9" x14ac:dyDescent="0.25">
      <c r="A2" s="275" t="s">
        <v>3067</v>
      </c>
    </row>
    <row r="3" spans="1:9" x14ac:dyDescent="0.25">
      <c r="A3" s="276" t="s">
        <v>3068</v>
      </c>
    </row>
    <row r="5" spans="1:9" ht="12.75" customHeight="1" x14ac:dyDescent="0.25">
      <c r="A5" s="107" t="s">
        <v>3021</v>
      </c>
      <c r="B5" s="108"/>
      <c r="C5" s="108"/>
      <c r="D5" s="108"/>
      <c r="E5" s="525"/>
      <c r="F5" s="525"/>
      <c r="G5" s="525"/>
      <c r="H5" s="526"/>
    </row>
    <row r="6" spans="1:9" ht="13" x14ac:dyDescent="0.3">
      <c r="A6" s="281" t="s">
        <v>0</v>
      </c>
      <c r="B6" s="281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297"/>
      <c r="B7" s="297"/>
      <c r="C7" s="324"/>
      <c r="D7" s="299"/>
      <c r="E7" s="327"/>
      <c r="F7" s="327"/>
      <c r="G7" s="328"/>
      <c r="H7" s="328"/>
    </row>
    <row r="8" spans="1:9" x14ac:dyDescent="0.25">
      <c r="A8" s="129"/>
      <c r="B8" s="129"/>
      <c r="C8" s="129"/>
      <c r="D8" s="155"/>
      <c r="E8" s="5"/>
      <c r="F8" s="5"/>
      <c r="G8" s="4"/>
      <c r="H8" s="4"/>
    </row>
    <row r="9" spans="1:9" ht="26" x14ac:dyDescent="0.25">
      <c r="A9" s="154" t="s">
        <v>624</v>
      </c>
      <c r="B9" s="154"/>
      <c r="C9" s="154"/>
      <c r="D9" s="119" t="s">
        <v>2410</v>
      </c>
      <c r="E9" s="163" t="s">
        <v>3020</v>
      </c>
      <c r="F9" s="182"/>
      <c r="G9" s="339">
        <v>22</v>
      </c>
      <c r="H9" s="320" t="s">
        <v>3008</v>
      </c>
    </row>
    <row r="10" spans="1:9" ht="13" x14ac:dyDescent="0.25">
      <c r="A10" s="154"/>
      <c r="B10" s="154"/>
      <c r="C10" s="154"/>
      <c r="D10" s="119"/>
      <c r="E10" s="163"/>
      <c r="F10" s="182"/>
      <c r="G10" s="339"/>
      <c r="H10" s="322"/>
    </row>
    <row r="11" spans="1:9" ht="26" x14ac:dyDescent="0.25">
      <c r="A11" s="154" t="s">
        <v>625</v>
      </c>
      <c r="B11" s="154"/>
      <c r="C11" s="154"/>
      <c r="D11" s="126" t="s">
        <v>626</v>
      </c>
      <c r="E11" s="189"/>
      <c r="F11" s="163"/>
      <c r="G11" s="341"/>
      <c r="H11" s="341"/>
    </row>
    <row r="12" spans="1:9" ht="13" x14ac:dyDescent="0.25">
      <c r="A12" s="154"/>
      <c r="B12" s="154"/>
      <c r="C12" s="154"/>
      <c r="D12" s="126"/>
      <c r="E12" s="189"/>
      <c r="F12" s="163"/>
      <c r="G12" s="341"/>
      <c r="H12" s="341"/>
    </row>
    <row r="13" spans="1:9" x14ac:dyDescent="0.25">
      <c r="A13" s="154"/>
      <c r="B13" s="154" t="s">
        <v>627</v>
      </c>
      <c r="C13" s="154"/>
      <c r="D13" s="127" t="s">
        <v>2564</v>
      </c>
      <c r="E13" s="189"/>
      <c r="F13" s="163"/>
      <c r="G13" s="341"/>
      <c r="H13" s="341"/>
    </row>
    <row r="14" spans="1:9" x14ac:dyDescent="0.25">
      <c r="A14" s="154"/>
      <c r="B14" s="154"/>
      <c r="C14" s="154"/>
      <c r="D14" s="127"/>
      <c r="E14" s="189"/>
      <c r="F14" s="163"/>
      <c r="G14" s="341"/>
      <c r="H14" s="341"/>
    </row>
    <row r="15" spans="1:9" x14ac:dyDescent="0.25">
      <c r="A15" s="154"/>
      <c r="B15" s="154"/>
      <c r="C15" s="128" t="s">
        <v>22</v>
      </c>
      <c r="D15" s="85" t="s">
        <v>2411</v>
      </c>
      <c r="E15" s="163" t="s">
        <v>2996</v>
      </c>
      <c r="F15" s="182"/>
      <c r="G15" s="339">
        <v>25</v>
      </c>
      <c r="H15" s="320" t="s">
        <v>3008</v>
      </c>
    </row>
    <row r="16" spans="1:9" x14ac:dyDescent="0.25">
      <c r="A16" s="154"/>
      <c r="B16" s="154"/>
      <c r="C16" s="128"/>
      <c r="D16" s="85"/>
      <c r="E16" s="163"/>
      <c r="F16" s="182"/>
      <c r="G16" s="339"/>
      <c r="H16" s="322"/>
    </row>
    <row r="17" spans="1:8" ht="13" x14ac:dyDescent="0.25">
      <c r="A17" s="153" t="s">
        <v>3081</v>
      </c>
      <c r="B17" s="153"/>
      <c r="C17" s="128"/>
      <c r="D17" s="119" t="s">
        <v>3086</v>
      </c>
      <c r="E17" s="163"/>
      <c r="F17" s="182"/>
      <c r="G17" s="339"/>
      <c r="H17" s="322"/>
    </row>
    <row r="18" spans="1:8" ht="25" x14ac:dyDescent="0.25">
      <c r="A18" s="153"/>
      <c r="B18" s="489" t="s">
        <v>3082</v>
      </c>
      <c r="C18" s="128"/>
      <c r="D18" s="85" t="s">
        <v>3084</v>
      </c>
      <c r="E18" s="163" t="s">
        <v>2995</v>
      </c>
      <c r="F18" s="182"/>
      <c r="G18" s="339">
        <v>80000</v>
      </c>
      <c r="H18" s="320" t="s">
        <v>3008</v>
      </c>
    </row>
    <row r="19" spans="1:8" ht="25" x14ac:dyDescent="0.25">
      <c r="A19" s="153"/>
      <c r="B19" s="489" t="s">
        <v>3083</v>
      </c>
      <c r="C19" s="128"/>
      <c r="D19" s="85" t="s">
        <v>3085</v>
      </c>
      <c r="E19" s="163" t="s">
        <v>2995</v>
      </c>
      <c r="F19" s="182"/>
      <c r="G19" s="339"/>
      <c r="H19" s="320" t="s">
        <v>3008</v>
      </c>
    </row>
    <row r="20" spans="1:8" x14ac:dyDescent="0.25">
      <c r="A20" s="154"/>
      <c r="B20" s="154"/>
      <c r="C20" s="128"/>
      <c r="D20" s="85"/>
      <c r="E20" s="163"/>
      <c r="F20" s="182"/>
      <c r="G20" s="339"/>
      <c r="H20" s="322"/>
    </row>
    <row r="21" spans="1:8" ht="39" x14ac:dyDescent="0.25">
      <c r="A21" s="489" t="s">
        <v>3088</v>
      </c>
      <c r="B21" s="153"/>
      <c r="C21" s="128"/>
      <c r="D21" s="84" t="s">
        <v>3087</v>
      </c>
      <c r="E21" s="163"/>
      <c r="F21" s="182"/>
      <c r="G21" s="339"/>
      <c r="H21" s="322"/>
    </row>
    <row r="22" spans="1:8" ht="14.5" x14ac:dyDescent="0.25">
      <c r="A22" s="153"/>
      <c r="B22" s="153" t="s">
        <v>3089</v>
      </c>
      <c r="C22" s="128"/>
      <c r="D22" s="85" t="s">
        <v>2403</v>
      </c>
      <c r="E22" s="160" t="s">
        <v>3010</v>
      </c>
      <c r="F22" s="182"/>
      <c r="G22" s="339">
        <v>350</v>
      </c>
      <c r="H22" s="320" t="s">
        <v>3008</v>
      </c>
    </row>
    <row r="23" spans="1:8" ht="14.5" x14ac:dyDescent="0.25">
      <c r="A23" s="153"/>
      <c r="B23" s="153" t="s">
        <v>3090</v>
      </c>
      <c r="C23" s="128"/>
      <c r="D23" s="85" t="s">
        <v>2404</v>
      </c>
      <c r="E23" s="160" t="s">
        <v>3010</v>
      </c>
      <c r="F23" s="182"/>
      <c r="G23" s="339"/>
      <c r="H23" s="320" t="s">
        <v>3008</v>
      </c>
    </row>
    <row r="24" spans="1:8" x14ac:dyDescent="0.25">
      <c r="A24" s="153"/>
      <c r="B24" s="153"/>
      <c r="C24" s="128"/>
      <c r="D24" s="85"/>
      <c r="E24" s="163"/>
      <c r="F24" s="182"/>
      <c r="G24" s="339"/>
      <c r="H24" s="322"/>
    </row>
    <row r="25" spans="1:8" ht="13" x14ac:dyDescent="0.25">
      <c r="A25" s="153" t="s">
        <v>3093</v>
      </c>
      <c r="B25" s="153"/>
      <c r="C25" s="128"/>
      <c r="D25" s="126" t="s">
        <v>3091</v>
      </c>
      <c r="E25" s="163"/>
      <c r="F25" s="182"/>
      <c r="G25" s="339"/>
      <c r="H25" s="322"/>
    </row>
    <row r="26" spans="1:8" ht="14.5" x14ac:dyDescent="0.25">
      <c r="A26" s="153"/>
      <c r="B26" s="153" t="s">
        <v>3094</v>
      </c>
      <c r="C26" s="128"/>
      <c r="D26" s="85" t="s">
        <v>3092</v>
      </c>
      <c r="E26" s="160" t="s">
        <v>3010</v>
      </c>
      <c r="F26" s="182"/>
      <c r="G26" s="339"/>
      <c r="H26" s="320" t="s">
        <v>3008</v>
      </c>
    </row>
    <row r="27" spans="1:8" ht="14.5" x14ac:dyDescent="0.25">
      <c r="A27" s="153"/>
      <c r="B27" s="153" t="s">
        <v>3095</v>
      </c>
      <c r="C27" s="128"/>
      <c r="D27" s="85" t="s">
        <v>628</v>
      </c>
      <c r="E27" s="160" t="s">
        <v>3010</v>
      </c>
      <c r="F27" s="182"/>
      <c r="G27" s="339">
        <v>450</v>
      </c>
      <c r="H27" s="320" t="s">
        <v>3008</v>
      </c>
    </row>
    <row r="28" spans="1:8" x14ac:dyDescent="0.25">
      <c r="A28" s="154"/>
      <c r="B28" s="154"/>
      <c r="C28" s="128"/>
      <c r="D28" s="85"/>
      <c r="E28" s="163"/>
      <c r="F28" s="182"/>
      <c r="G28" s="339"/>
      <c r="H28" s="322"/>
    </row>
    <row r="29" spans="1:8" ht="26" x14ac:dyDescent="0.25">
      <c r="A29" s="153" t="s">
        <v>3097</v>
      </c>
      <c r="B29" s="153"/>
      <c r="C29" s="128"/>
      <c r="D29" s="239" t="s">
        <v>3096</v>
      </c>
      <c r="E29" s="163"/>
      <c r="F29" s="182"/>
      <c r="G29" s="339"/>
      <c r="H29" s="322"/>
    </row>
    <row r="30" spans="1:8" ht="14.5" x14ac:dyDescent="0.25">
      <c r="A30" s="153"/>
      <c r="B30" s="153" t="s">
        <v>3098</v>
      </c>
      <c r="C30" s="128"/>
      <c r="D30" s="85" t="s">
        <v>3100</v>
      </c>
      <c r="E30" s="160" t="s">
        <v>3011</v>
      </c>
      <c r="F30" s="182"/>
      <c r="G30" s="339">
        <v>18</v>
      </c>
      <c r="H30" s="320" t="s">
        <v>3008</v>
      </c>
    </row>
    <row r="31" spans="1:8" ht="14.5" x14ac:dyDescent="0.25">
      <c r="A31" s="153"/>
      <c r="B31" s="153" t="s">
        <v>3099</v>
      </c>
      <c r="C31" s="128"/>
      <c r="D31" s="85" t="s">
        <v>3101</v>
      </c>
      <c r="E31" s="160" t="s">
        <v>3011</v>
      </c>
      <c r="F31" s="182"/>
      <c r="G31" s="339">
        <v>25</v>
      </c>
      <c r="H31" s="320" t="s">
        <v>3008</v>
      </c>
    </row>
    <row r="32" spans="1:8" x14ac:dyDescent="0.25">
      <c r="A32" s="153"/>
      <c r="B32" s="153"/>
      <c r="C32" s="128"/>
      <c r="D32" s="85"/>
      <c r="E32" s="163"/>
      <c r="F32" s="182"/>
      <c r="G32" s="339"/>
      <c r="H32" s="322"/>
    </row>
    <row r="33" spans="1:8" ht="28.5" customHeight="1" x14ac:dyDescent="0.25">
      <c r="A33" s="154" t="s">
        <v>631</v>
      </c>
      <c r="B33" s="154"/>
      <c r="C33" s="154"/>
      <c r="D33" s="126" t="s">
        <v>632</v>
      </c>
      <c r="E33" s="189"/>
      <c r="F33" s="163"/>
      <c r="G33" s="341"/>
      <c r="H33" s="341"/>
    </row>
    <row r="34" spans="1:8" ht="13" x14ac:dyDescent="0.25">
      <c r="A34" s="154"/>
      <c r="B34" s="154"/>
      <c r="C34" s="154"/>
      <c r="D34" s="126"/>
      <c r="E34" s="189"/>
      <c r="F34" s="163"/>
      <c r="G34" s="341"/>
      <c r="H34" s="341"/>
    </row>
    <row r="35" spans="1:8" ht="25" x14ac:dyDescent="0.25">
      <c r="A35" s="154"/>
      <c r="B35" s="154" t="s">
        <v>633</v>
      </c>
      <c r="C35" s="154"/>
      <c r="D35" s="85" t="s">
        <v>630</v>
      </c>
      <c r="E35" s="163" t="s">
        <v>3019</v>
      </c>
      <c r="F35" s="182"/>
      <c r="G35" s="339">
        <v>120</v>
      </c>
      <c r="H35" s="320" t="s">
        <v>3008</v>
      </c>
    </row>
    <row r="36" spans="1:8" x14ac:dyDescent="0.25">
      <c r="A36" s="154"/>
      <c r="B36" s="154"/>
      <c r="C36" s="154"/>
      <c r="D36" s="85"/>
      <c r="E36" s="189"/>
      <c r="F36" s="182"/>
      <c r="G36" s="339"/>
      <c r="H36" s="322"/>
    </row>
    <row r="37" spans="1:8" ht="13" x14ac:dyDescent="0.25">
      <c r="A37" s="154"/>
      <c r="B37" s="154"/>
      <c r="C37" s="154"/>
      <c r="D37" s="126"/>
      <c r="E37" s="189"/>
      <c r="F37" s="163"/>
      <c r="G37" s="341"/>
      <c r="H37" s="341"/>
    </row>
    <row r="38" spans="1:8" x14ac:dyDescent="0.25">
      <c r="A38" s="154"/>
      <c r="B38" s="154"/>
      <c r="C38" s="154"/>
      <c r="D38" s="85"/>
      <c r="E38" s="189"/>
      <c r="F38" s="182"/>
      <c r="G38" s="339"/>
      <c r="H38" s="322"/>
    </row>
    <row r="39" spans="1:8" ht="13" x14ac:dyDescent="0.25">
      <c r="A39" s="154"/>
      <c r="B39" s="154"/>
      <c r="C39" s="154"/>
      <c r="D39" s="126"/>
      <c r="E39" s="189"/>
      <c r="F39" s="163"/>
      <c r="G39" s="341"/>
      <c r="H39" s="341"/>
    </row>
    <row r="40" spans="1:8" x14ac:dyDescent="0.25">
      <c r="A40" s="154"/>
      <c r="B40" s="154"/>
      <c r="C40" s="154"/>
      <c r="D40" s="85"/>
      <c r="E40" s="163"/>
      <c r="F40" s="182"/>
      <c r="G40" s="339"/>
      <c r="H40" s="322"/>
    </row>
    <row r="41" spans="1:8" x14ac:dyDescent="0.25">
      <c r="A41" s="154"/>
      <c r="B41" s="154"/>
      <c r="C41" s="154"/>
      <c r="D41" s="85"/>
      <c r="E41" s="189"/>
      <c r="F41" s="182"/>
      <c r="G41" s="339"/>
      <c r="H41" s="322"/>
    </row>
    <row r="42" spans="1:8" x14ac:dyDescent="0.25">
      <c r="A42" s="154"/>
      <c r="B42" s="154"/>
      <c r="C42" s="154"/>
      <c r="D42" s="85"/>
      <c r="E42" s="189"/>
      <c r="F42" s="182"/>
      <c r="G42" s="339"/>
      <c r="H42" s="322"/>
    </row>
    <row r="43" spans="1:8" ht="13" x14ac:dyDescent="0.25">
      <c r="A43" s="154"/>
      <c r="B43" s="154"/>
      <c r="C43" s="154"/>
      <c r="D43" s="126"/>
      <c r="E43" s="189"/>
      <c r="F43" s="163"/>
      <c r="G43" s="341"/>
      <c r="H43" s="341"/>
    </row>
    <row r="44" spans="1:8" x14ac:dyDescent="0.25">
      <c r="A44" s="154"/>
      <c r="B44" s="154"/>
      <c r="C44" s="154"/>
      <c r="D44" s="85"/>
      <c r="E44" s="163"/>
      <c r="F44" s="182"/>
      <c r="G44" s="339"/>
      <c r="H44" s="322"/>
    </row>
    <row r="45" spans="1:8" x14ac:dyDescent="0.25">
      <c r="A45" s="154"/>
      <c r="B45" s="154"/>
      <c r="C45" s="154"/>
      <c r="D45" s="85"/>
      <c r="E45" s="189"/>
      <c r="F45" s="182"/>
      <c r="G45" s="339"/>
      <c r="H45" s="322"/>
    </row>
    <row r="46" spans="1:8" x14ac:dyDescent="0.25">
      <c r="A46" s="154"/>
      <c r="B46" s="154"/>
      <c r="C46" s="154"/>
      <c r="D46" s="85"/>
      <c r="E46" s="189"/>
      <c r="F46" s="163"/>
      <c r="G46" s="340"/>
      <c r="H46" s="341"/>
    </row>
    <row r="47" spans="1:8" x14ac:dyDescent="0.25">
      <c r="A47" s="128"/>
      <c r="B47" s="128"/>
      <c r="C47" s="128"/>
      <c r="D47" s="85"/>
      <c r="E47" s="189"/>
      <c r="F47" s="163"/>
      <c r="G47" s="340"/>
      <c r="H47" s="341"/>
    </row>
    <row r="48" spans="1:8" x14ac:dyDescent="0.25">
      <c r="A48" s="202"/>
      <c r="B48" s="202"/>
      <c r="C48" s="202"/>
      <c r="D48" s="200"/>
      <c r="E48" s="347"/>
      <c r="F48" s="332"/>
      <c r="G48" s="342"/>
      <c r="H48" s="343"/>
    </row>
    <row r="49" spans="1:8" ht="13" x14ac:dyDescent="0.25">
      <c r="A49" s="330"/>
      <c r="B49" s="292" t="s">
        <v>19</v>
      </c>
      <c r="C49" s="306"/>
      <c r="D49" s="306"/>
      <c r="E49" s="353"/>
      <c r="F49" s="333"/>
      <c r="G49" s="344"/>
      <c r="H49" s="345">
        <f>SUM(H9:H48)</f>
        <v>0</v>
      </c>
    </row>
    <row r="1048325" spans="5:5" x14ac:dyDescent="0.25">
      <c r="E1048325" s="49"/>
    </row>
  </sheetData>
  <mergeCells count="1">
    <mergeCell ref="E5:H5"/>
  </mergeCells>
  <phoneticPr fontId="8" type="noConversion"/>
  <pageMargins left="0.75" right="0.75" top="1" bottom="1" header="0.5" footer="0.5"/>
  <pageSetup paperSize="9" scale="91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5AB8A-7268-4F74-A515-E020D9C79EBB}">
  <sheetPr codeName="Sheet18">
    <tabColor rgb="FF92D050"/>
  </sheetPr>
  <dimension ref="A1:I1048335"/>
  <sheetViews>
    <sheetView view="pageBreakPreview" topLeftCell="A52" zoomScaleNormal="100" zoomScaleSheetLayoutView="100" workbookViewId="0">
      <selection activeCell="F15" sqref="F15"/>
    </sheetView>
  </sheetViews>
  <sheetFormatPr defaultRowHeight="12.5" x14ac:dyDescent="0.25"/>
  <cols>
    <col min="1" max="1" width="7.453125" style="37" customWidth="1"/>
    <col min="2" max="2" width="8.1796875" style="37" customWidth="1"/>
    <col min="3" max="3" width="3.6328125" style="37" customWidth="1"/>
    <col min="4" max="4" width="40.6328125" style="37" customWidth="1"/>
    <col min="5" max="5" width="9.08984375" style="37" customWidth="1"/>
    <col min="6" max="6" width="7.6328125" style="37" customWidth="1"/>
    <col min="7" max="7" width="11" style="37" customWidth="1"/>
    <col min="8" max="8" width="11.3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12.5" customHeight="1" x14ac:dyDescent="0.25">
      <c r="A1" s="276" t="s">
        <v>3230</v>
      </c>
      <c r="B1" s="96"/>
      <c r="C1" s="96"/>
      <c r="D1" s="96"/>
      <c r="E1" s="534"/>
      <c r="F1" s="534"/>
      <c r="G1" s="534"/>
      <c r="H1" s="534"/>
    </row>
    <row r="2" spans="1:9" ht="12.5" customHeight="1" x14ac:dyDescent="0.25">
      <c r="A2" s="275" t="s">
        <v>3229</v>
      </c>
      <c r="B2" s="96"/>
      <c r="C2" s="96"/>
      <c r="D2" s="96"/>
      <c r="E2" s="311"/>
      <c r="F2" s="311"/>
      <c r="G2" s="311"/>
      <c r="H2" s="311"/>
    </row>
    <row r="3" spans="1:9" ht="12.5" customHeight="1" x14ac:dyDescent="0.25">
      <c r="A3" s="276" t="s">
        <v>3228</v>
      </c>
      <c r="B3" s="96"/>
      <c r="C3" s="96"/>
      <c r="D3" s="96"/>
      <c r="E3" s="311"/>
      <c r="F3" s="311"/>
      <c r="G3" s="311"/>
      <c r="H3" s="311"/>
    </row>
    <row r="4" spans="1:9" ht="12.5" customHeight="1" x14ac:dyDescent="0.25">
      <c r="A4" s="276"/>
      <c r="B4" s="96"/>
      <c r="C4" s="96"/>
      <c r="D4" s="96"/>
      <c r="E4" s="311"/>
      <c r="F4" s="311"/>
      <c r="G4" s="311"/>
      <c r="H4" s="311"/>
    </row>
    <row r="5" spans="1:9" ht="12.5" customHeight="1" x14ac:dyDescent="0.25">
      <c r="A5" s="107" t="s">
        <v>3263</v>
      </c>
      <c r="B5" s="108"/>
      <c r="C5" s="108"/>
      <c r="D5" s="108"/>
      <c r="E5" s="513"/>
      <c r="F5" s="513"/>
      <c r="G5" s="513"/>
      <c r="H5" s="514"/>
    </row>
    <row r="6" spans="1:9" ht="13" customHeight="1" x14ac:dyDescent="0.3">
      <c r="A6" s="281" t="s">
        <v>0</v>
      </c>
      <c r="B6" s="282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323"/>
      <c r="B7" s="323"/>
      <c r="C7" s="324"/>
      <c r="D7" s="299"/>
      <c r="E7" s="5"/>
      <c r="F7" s="5"/>
      <c r="G7" s="4"/>
      <c r="H7" s="4"/>
    </row>
    <row r="8" spans="1:9" x14ac:dyDescent="0.25">
      <c r="A8" s="153"/>
      <c r="B8" s="153"/>
      <c r="C8" s="154"/>
      <c r="D8" s="59"/>
      <c r="E8" s="14"/>
      <c r="F8" s="14"/>
      <c r="G8" s="13"/>
      <c r="H8" s="13"/>
    </row>
    <row r="9" spans="1:9" ht="39" x14ac:dyDescent="0.25">
      <c r="A9" s="489" t="s">
        <v>641</v>
      </c>
      <c r="B9" s="153"/>
      <c r="C9" s="154"/>
      <c r="D9" s="84" t="s">
        <v>640</v>
      </c>
      <c r="E9" s="97"/>
      <c r="F9" s="14"/>
      <c r="G9" s="152"/>
      <c r="H9" s="151"/>
    </row>
    <row r="10" spans="1:9" ht="13" x14ac:dyDescent="0.25">
      <c r="A10" s="489"/>
      <c r="B10" s="153"/>
      <c r="C10" s="154"/>
      <c r="D10" s="84"/>
      <c r="E10" s="97"/>
      <c r="F10" s="14"/>
      <c r="G10" s="152"/>
      <c r="H10" s="151"/>
    </row>
    <row r="11" spans="1:9" x14ac:dyDescent="0.25">
      <c r="A11" s="153"/>
      <c r="B11" s="153" t="s">
        <v>642</v>
      </c>
      <c r="C11" s="154"/>
      <c r="D11" s="54" t="s">
        <v>636</v>
      </c>
      <c r="E11" s="97"/>
      <c r="F11" s="14"/>
      <c r="G11" s="152"/>
      <c r="H11" s="151"/>
    </row>
    <row r="12" spans="1:9" x14ac:dyDescent="0.25">
      <c r="A12" s="153"/>
      <c r="B12" s="153"/>
      <c r="C12" s="154"/>
      <c r="D12" s="54"/>
      <c r="E12" s="14"/>
      <c r="F12" s="128"/>
      <c r="G12" s="148"/>
      <c r="H12" s="77"/>
    </row>
    <row r="13" spans="1:9" x14ac:dyDescent="0.25">
      <c r="A13" s="153"/>
      <c r="B13" s="153"/>
      <c r="C13" s="154" t="s">
        <v>24</v>
      </c>
      <c r="D13" s="54" t="s">
        <v>637</v>
      </c>
      <c r="E13" s="163" t="s">
        <v>3264</v>
      </c>
      <c r="F13" s="128">
        <v>1</v>
      </c>
      <c r="G13" s="517">
        <v>900000</v>
      </c>
      <c r="H13" s="517">
        <f t="shared" ref="H13" si="0">F13*G13</f>
        <v>900000</v>
      </c>
    </row>
    <row r="14" spans="1:9" x14ac:dyDescent="0.25">
      <c r="A14" s="153"/>
      <c r="B14" s="153"/>
      <c r="C14" s="154"/>
      <c r="D14" s="54"/>
      <c r="E14" s="14"/>
      <c r="F14" s="128"/>
      <c r="G14" s="517"/>
      <c r="H14" s="518"/>
    </row>
    <row r="15" spans="1:9" ht="14.5" x14ac:dyDescent="0.25">
      <c r="A15" s="153"/>
      <c r="B15" s="153"/>
      <c r="C15" s="154" t="s">
        <v>35</v>
      </c>
      <c r="D15" s="54" t="s">
        <v>3271</v>
      </c>
      <c r="E15" s="163" t="s">
        <v>3019</v>
      </c>
      <c r="F15" s="128"/>
      <c r="G15" s="148"/>
      <c r="H15" s="519" t="s">
        <v>3008</v>
      </c>
      <c r="I15" s="252"/>
    </row>
    <row r="16" spans="1:9" x14ac:dyDescent="0.25">
      <c r="A16" s="153"/>
      <c r="B16" s="153"/>
      <c r="C16" s="154"/>
      <c r="D16" s="54"/>
      <c r="E16" s="523"/>
      <c r="F16" s="128"/>
      <c r="G16" s="148"/>
      <c r="H16" s="77"/>
      <c r="I16" s="252"/>
    </row>
    <row r="17" spans="1:9" ht="14.5" x14ac:dyDescent="0.25">
      <c r="A17" s="153"/>
      <c r="B17" s="153"/>
      <c r="C17" s="154" t="s">
        <v>26</v>
      </c>
      <c r="D17" s="54" t="s">
        <v>3272</v>
      </c>
      <c r="E17" s="163" t="s">
        <v>3019</v>
      </c>
      <c r="F17" s="128"/>
      <c r="G17" s="148"/>
      <c r="H17" s="519" t="s">
        <v>3008</v>
      </c>
      <c r="I17" s="252"/>
    </row>
    <row r="18" spans="1:9" x14ac:dyDescent="0.25">
      <c r="A18" s="153"/>
      <c r="B18" s="153"/>
      <c r="C18" s="154"/>
      <c r="D18" s="54"/>
      <c r="E18" s="523"/>
      <c r="F18" s="128"/>
      <c r="G18" s="148"/>
      <c r="H18" s="77"/>
      <c r="I18" s="252"/>
    </row>
    <row r="19" spans="1:9" x14ac:dyDescent="0.25">
      <c r="A19" s="153"/>
      <c r="B19" s="153"/>
      <c r="C19" s="154"/>
      <c r="D19" s="54"/>
      <c r="E19" s="163"/>
      <c r="F19" s="128"/>
      <c r="G19" s="517"/>
      <c r="H19" s="519"/>
      <c r="I19" s="252"/>
    </row>
    <row r="20" spans="1:9" x14ac:dyDescent="0.25">
      <c r="A20" s="153"/>
      <c r="B20" s="153"/>
      <c r="C20" s="154"/>
      <c r="D20" s="54"/>
      <c r="E20" s="14"/>
      <c r="F20" s="128"/>
      <c r="G20" s="148"/>
      <c r="H20" s="77"/>
      <c r="I20" s="252"/>
    </row>
    <row r="21" spans="1:9" x14ac:dyDescent="0.25">
      <c r="A21" s="153"/>
      <c r="B21" s="153"/>
      <c r="C21" s="154"/>
      <c r="D21" s="54"/>
      <c r="E21" s="14"/>
      <c r="F21" s="128"/>
      <c r="G21" s="148"/>
      <c r="H21" s="77"/>
      <c r="I21" s="252"/>
    </row>
    <row r="22" spans="1:9" x14ac:dyDescent="0.25">
      <c r="A22" s="153"/>
      <c r="B22" s="153"/>
      <c r="C22" s="154"/>
      <c r="D22" s="54"/>
      <c r="E22" s="14"/>
      <c r="F22" s="128"/>
      <c r="G22" s="148"/>
      <c r="H22" s="77"/>
      <c r="I22" s="252"/>
    </row>
    <row r="23" spans="1:9" x14ac:dyDescent="0.25">
      <c r="A23" s="153"/>
      <c r="B23" s="153"/>
      <c r="C23" s="154"/>
      <c r="D23" s="54"/>
      <c r="E23" s="14"/>
      <c r="F23" s="128"/>
      <c r="G23" s="148"/>
      <c r="H23" s="77"/>
      <c r="I23" s="252"/>
    </row>
    <row r="24" spans="1:9" x14ac:dyDescent="0.25">
      <c r="A24" s="153"/>
      <c r="B24" s="153"/>
      <c r="C24" s="154"/>
      <c r="D24" s="54"/>
      <c r="E24" s="14"/>
      <c r="F24" s="128"/>
      <c r="G24" s="148"/>
      <c r="H24" s="77"/>
      <c r="I24" s="252"/>
    </row>
    <row r="25" spans="1:9" x14ac:dyDescent="0.25">
      <c r="A25" s="153"/>
      <c r="B25" s="153"/>
      <c r="C25" s="154"/>
      <c r="D25" s="54"/>
      <c r="E25" s="14"/>
      <c r="F25" s="128"/>
      <c r="G25" s="148"/>
      <c r="H25" s="77"/>
    </row>
    <row r="26" spans="1:9" x14ac:dyDescent="0.25">
      <c r="A26" s="153"/>
      <c r="B26" s="153"/>
      <c r="C26" s="154"/>
      <c r="D26" s="54"/>
      <c r="E26" s="14"/>
      <c r="F26" s="128"/>
      <c r="G26" s="148"/>
      <c r="H26" s="77"/>
    </row>
    <row r="27" spans="1:9" x14ac:dyDescent="0.25">
      <c r="A27" s="153"/>
      <c r="B27" s="153"/>
      <c r="C27" s="154"/>
      <c r="D27" s="54"/>
      <c r="E27" s="14"/>
      <c r="F27" s="128"/>
      <c r="G27" s="148"/>
      <c r="H27" s="77"/>
    </row>
    <row r="28" spans="1:9" x14ac:dyDescent="0.25">
      <c r="A28" s="153"/>
      <c r="B28" s="153"/>
      <c r="C28" s="154"/>
      <c r="D28" s="54"/>
      <c r="E28" s="14"/>
      <c r="F28" s="128"/>
      <c r="G28" s="148"/>
      <c r="H28" s="77"/>
    </row>
    <row r="29" spans="1:9" x14ac:dyDescent="0.25">
      <c r="A29" s="153"/>
      <c r="B29" s="153"/>
      <c r="C29" s="154"/>
      <c r="D29" s="54"/>
      <c r="E29" s="14"/>
      <c r="F29" s="128"/>
      <c r="G29" s="148"/>
      <c r="H29" s="77"/>
    </row>
    <row r="30" spans="1:9" x14ac:dyDescent="0.25">
      <c r="A30" s="153"/>
      <c r="B30" s="153"/>
      <c r="C30" s="154"/>
      <c r="D30" s="54"/>
      <c r="E30" s="14"/>
      <c r="F30" s="128"/>
      <c r="G30" s="148"/>
      <c r="H30" s="77"/>
    </row>
    <row r="31" spans="1:9" x14ac:dyDescent="0.25">
      <c r="A31" s="153"/>
      <c r="B31" s="153"/>
      <c r="C31" s="154"/>
      <c r="D31" s="54"/>
      <c r="E31" s="14"/>
      <c r="F31" s="128"/>
      <c r="G31" s="148"/>
      <c r="H31" s="77"/>
    </row>
    <row r="32" spans="1:9" x14ac:dyDescent="0.25">
      <c r="A32" s="153"/>
      <c r="B32" s="153"/>
      <c r="C32" s="154"/>
      <c r="D32" s="54"/>
      <c r="E32" s="14"/>
      <c r="F32" s="128"/>
      <c r="G32" s="148"/>
      <c r="H32" s="77"/>
    </row>
    <row r="33" spans="1:8" x14ac:dyDescent="0.25">
      <c r="A33" s="153"/>
      <c r="B33" s="153"/>
      <c r="C33" s="154"/>
      <c r="D33" s="54"/>
      <c r="E33" s="14"/>
      <c r="F33" s="128"/>
      <c r="G33" s="148"/>
      <c r="H33" s="77"/>
    </row>
    <row r="34" spans="1:8" x14ac:dyDescent="0.25">
      <c r="A34" s="153"/>
      <c r="B34" s="153"/>
      <c r="C34" s="154"/>
      <c r="D34" s="54"/>
      <c r="E34" s="97"/>
      <c r="F34" s="14"/>
      <c r="G34" s="152"/>
      <c r="H34" s="151"/>
    </row>
    <row r="35" spans="1:8" x14ac:dyDescent="0.25">
      <c r="A35" s="153"/>
      <c r="B35" s="153"/>
      <c r="C35" s="154"/>
      <c r="D35" s="54"/>
      <c r="E35" s="14"/>
      <c r="F35" s="128"/>
      <c r="G35" s="148"/>
      <c r="H35" s="77"/>
    </row>
    <row r="36" spans="1:8" x14ac:dyDescent="0.25">
      <c r="A36" s="153"/>
      <c r="B36" s="153"/>
      <c r="C36" s="154"/>
      <c r="D36" s="54"/>
      <c r="E36" s="14"/>
      <c r="F36" s="128"/>
      <c r="G36" s="148"/>
      <c r="H36" s="77"/>
    </row>
    <row r="37" spans="1:8" x14ac:dyDescent="0.25">
      <c r="A37" s="153"/>
      <c r="B37" s="153"/>
      <c r="C37" s="154"/>
      <c r="D37" s="54"/>
      <c r="E37" s="97"/>
      <c r="F37" s="128"/>
      <c r="G37" s="148"/>
      <c r="H37" s="77"/>
    </row>
    <row r="38" spans="1:8" x14ac:dyDescent="0.25">
      <c r="A38" s="153"/>
      <c r="B38" s="153"/>
      <c r="C38" s="154"/>
      <c r="D38" s="54"/>
      <c r="E38" s="97"/>
      <c r="F38" s="128"/>
      <c r="G38" s="148"/>
      <c r="H38" s="77"/>
    </row>
    <row r="39" spans="1:8" x14ac:dyDescent="0.25">
      <c r="A39" s="153"/>
      <c r="B39" s="153"/>
      <c r="C39" s="154"/>
      <c r="D39" s="54"/>
      <c r="E39" s="97"/>
      <c r="F39" s="14"/>
      <c r="G39" s="152"/>
      <c r="H39" s="151"/>
    </row>
    <row r="40" spans="1:8" x14ac:dyDescent="0.25">
      <c r="A40" s="153"/>
      <c r="B40" s="153"/>
      <c r="C40" s="154"/>
      <c r="D40" s="54"/>
      <c r="E40" s="14"/>
      <c r="F40" s="128"/>
      <c r="G40" s="148"/>
      <c r="H40" s="77"/>
    </row>
    <row r="41" spans="1:8" x14ac:dyDescent="0.25">
      <c r="A41" s="153"/>
      <c r="B41" s="153"/>
      <c r="C41" s="154"/>
      <c r="D41" s="54"/>
      <c r="E41" s="14"/>
      <c r="F41" s="128"/>
      <c r="G41" s="148"/>
      <c r="H41" s="77"/>
    </row>
    <row r="42" spans="1:8" x14ac:dyDescent="0.25">
      <c r="A42" s="153"/>
      <c r="B42" s="153"/>
      <c r="C42" s="154"/>
      <c r="D42" s="54"/>
      <c r="E42" s="14"/>
      <c r="F42" s="128"/>
      <c r="G42" s="148"/>
      <c r="H42" s="77"/>
    </row>
    <row r="43" spans="1:8" x14ac:dyDescent="0.25">
      <c r="A43" s="153"/>
      <c r="B43" s="153"/>
      <c r="C43" s="154"/>
      <c r="D43" s="54"/>
      <c r="E43" s="14"/>
      <c r="F43" s="128"/>
      <c r="G43" s="148"/>
      <c r="H43" s="77"/>
    </row>
    <row r="44" spans="1:8" ht="13" x14ac:dyDescent="0.25">
      <c r="A44" s="153"/>
      <c r="B44" s="153"/>
      <c r="C44" s="154"/>
      <c r="D44" s="84"/>
      <c r="E44" s="14"/>
      <c r="F44" s="14"/>
      <c r="G44" s="152"/>
      <c r="H44" s="151"/>
    </row>
    <row r="45" spans="1:8" x14ac:dyDescent="0.25">
      <c r="A45" s="153"/>
      <c r="B45" s="153"/>
      <c r="C45" s="154"/>
      <c r="D45" s="54"/>
      <c r="E45" s="97"/>
      <c r="F45" s="14"/>
      <c r="G45" s="14"/>
      <c r="H45" s="149"/>
    </row>
    <row r="46" spans="1:8" x14ac:dyDescent="0.25">
      <c r="A46" s="153"/>
      <c r="B46" s="153"/>
      <c r="C46" s="154"/>
      <c r="D46" s="54"/>
      <c r="E46" s="97"/>
      <c r="F46" s="152"/>
      <c r="G46" s="156"/>
      <c r="H46" s="151"/>
    </row>
    <row r="47" spans="1:8" ht="13" x14ac:dyDescent="0.25">
      <c r="A47" s="153"/>
      <c r="B47" s="153"/>
      <c r="C47" s="154"/>
      <c r="D47" s="84"/>
      <c r="E47" s="14"/>
      <c r="F47" s="14"/>
      <c r="G47" s="14"/>
      <c r="H47" s="151"/>
    </row>
    <row r="48" spans="1:8" x14ac:dyDescent="0.25">
      <c r="A48" s="153"/>
      <c r="B48" s="153"/>
      <c r="C48" s="154"/>
      <c r="D48" s="54"/>
      <c r="E48" s="14"/>
      <c r="F48" s="128"/>
      <c r="G48" s="148"/>
      <c r="H48" s="77"/>
    </row>
    <row r="49" spans="1:9" x14ac:dyDescent="0.25">
      <c r="A49" s="153"/>
      <c r="B49" s="153"/>
      <c r="C49" s="154"/>
      <c r="D49" s="54"/>
      <c r="E49" s="14"/>
      <c r="F49" s="128"/>
      <c r="G49" s="148"/>
      <c r="H49" s="77"/>
    </row>
    <row r="50" spans="1:9" x14ac:dyDescent="0.25">
      <c r="A50" s="153"/>
      <c r="B50" s="153"/>
      <c r="C50" s="154"/>
      <c r="D50" s="54"/>
      <c r="E50" s="14"/>
      <c r="F50" s="128"/>
      <c r="G50" s="148"/>
      <c r="H50" s="77"/>
      <c r="I50" s="252"/>
    </row>
    <row r="51" spans="1:9" ht="13" x14ac:dyDescent="0.25">
      <c r="A51" s="153"/>
      <c r="B51" s="153"/>
      <c r="C51" s="154"/>
      <c r="D51" s="119"/>
      <c r="E51" s="14"/>
      <c r="F51" s="128"/>
      <c r="G51" s="128"/>
      <c r="H51" s="151"/>
    </row>
    <row r="52" spans="1:9" x14ac:dyDescent="0.25">
      <c r="A52" s="153"/>
      <c r="B52" s="153"/>
      <c r="C52" s="154"/>
      <c r="D52" s="226"/>
      <c r="E52" s="14"/>
      <c r="F52" s="128"/>
      <c r="G52" s="148"/>
      <c r="H52" s="77"/>
      <c r="I52" s="252"/>
    </row>
    <row r="53" spans="1:9" x14ac:dyDescent="0.25">
      <c r="A53" s="153"/>
      <c r="B53" s="153"/>
      <c r="C53" s="154"/>
      <c r="D53" s="226"/>
      <c r="E53" s="14"/>
      <c r="F53" s="128"/>
      <c r="G53" s="148"/>
      <c r="H53" s="77"/>
      <c r="I53" s="252"/>
    </row>
    <row r="54" spans="1:9" ht="13" x14ac:dyDescent="0.25">
      <c r="A54" s="153"/>
      <c r="B54" s="153"/>
      <c r="C54" s="154"/>
      <c r="D54" s="232"/>
      <c r="E54" s="14"/>
      <c r="F54" s="128"/>
      <c r="G54" s="148"/>
      <c r="H54" s="77"/>
      <c r="I54" s="252"/>
    </row>
    <row r="55" spans="1:9" ht="13" x14ac:dyDescent="0.25">
      <c r="A55" s="153"/>
      <c r="B55" s="153"/>
      <c r="C55" s="154"/>
      <c r="D55" s="119"/>
      <c r="E55" s="14"/>
      <c r="F55" s="14"/>
      <c r="G55" s="14"/>
      <c r="H55" s="151"/>
    </row>
    <row r="56" spans="1:9" x14ac:dyDescent="0.25">
      <c r="A56" s="153"/>
      <c r="B56" s="153"/>
      <c r="C56" s="154"/>
      <c r="D56" s="85"/>
      <c r="E56" s="97"/>
      <c r="F56" s="14"/>
      <c r="G56" s="14"/>
      <c r="H56" s="149"/>
    </row>
    <row r="57" spans="1:9" x14ac:dyDescent="0.25">
      <c r="A57" s="153"/>
      <c r="B57" s="153"/>
      <c r="C57" s="154"/>
      <c r="D57" s="54"/>
      <c r="E57" s="97"/>
      <c r="F57" s="152"/>
      <c r="G57" s="156"/>
      <c r="H57" s="151"/>
    </row>
    <row r="58" spans="1:9" x14ac:dyDescent="0.25">
      <c r="A58" s="85"/>
      <c r="B58" s="85"/>
      <c r="C58" s="128"/>
      <c r="D58" s="85"/>
      <c r="E58" s="97"/>
      <c r="F58" s="14"/>
      <c r="G58" s="14"/>
      <c r="H58" s="151"/>
    </row>
    <row r="59" spans="1:9" x14ac:dyDescent="0.25">
      <c r="A59" s="85"/>
      <c r="B59" s="85"/>
      <c r="C59" s="128"/>
      <c r="D59" s="85"/>
      <c r="E59" s="97"/>
      <c r="F59" s="14"/>
      <c r="G59" s="14"/>
      <c r="H59" s="151"/>
    </row>
    <row r="60" spans="1:9" x14ac:dyDescent="0.25">
      <c r="A60" s="199"/>
      <c r="B60" s="199"/>
      <c r="C60" s="202"/>
      <c r="D60" s="200"/>
      <c r="E60" s="185"/>
      <c r="F60" s="185"/>
      <c r="G60" s="185"/>
      <c r="H60" s="208"/>
    </row>
    <row r="61" spans="1:9" ht="13" x14ac:dyDescent="0.25">
      <c r="A61" s="281" t="s">
        <v>634</v>
      </c>
      <c r="B61" s="529" t="s">
        <v>19</v>
      </c>
      <c r="C61" s="530"/>
      <c r="D61" s="530"/>
      <c r="E61" s="530"/>
      <c r="F61" s="530"/>
      <c r="G61" s="531"/>
      <c r="H61" s="520"/>
    </row>
    <row r="1048335" spans="5:5" x14ac:dyDescent="0.25">
      <c r="E1048335" s="49"/>
    </row>
  </sheetData>
  <mergeCells count="2">
    <mergeCell ref="E1:H1"/>
    <mergeCell ref="B61:G61"/>
  </mergeCells>
  <pageMargins left="0.74803149606299213" right="0.74803149606299213" top="0.98425196850393704" bottom="0.98425196850393704" header="0.51181102362204722" footer="0.51181102362204722"/>
  <pageSetup paperSize="9" scale="88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4AE85-4865-4B0D-AEAD-12E43DCC0DF5}">
  <sheetPr codeName="Sheet19"/>
  <dimension ref="A1:H1048295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9" style="37" bestFit="1" customWidth="1"/>
    <col min="3" max="3" width="40.6328125" style="37" customWidth="1"/>
    <col min="4" max="4" width="23.3632812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645</v>
      </c>
      <c r="B1" s="36"/>
      <c r="C1" s="36"/>
      <c r="D1" s="533" t="s">
        <v>646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/>
    </row>
    <row r="3" spans="1:8" x14ac:dyDescent="0.25">
      <c r="A3" s="40"/>
      <c r="B3" s="40"/>
      <c r="C3" s="41"/>
      <c r="D3" s="5"/>
      <c r="E3" s="5"/>
      <c r="F3" s="5"/>
      <c r="G3" s="4"/>
    </row>
    <row r="4" spans="1:8" x14ac:dyDescent="0.25">
      <c r="A4" s="153"/>
      <c r="B4" s="153"/>
      <c r="C4" s="59"/>
      <c r="D4" s="14"/>
      <c r="E4" s="14"/>
      <c r="F4" s="14"/>
      <c r="G4" s="13"/>
    </row>
    <row r="5" spans="1:8" ht="13" x14ac:dyDescent="0.25">
      <c r="A5" s="153" t="s">
        <v>647</v>
      </c>
      <c r="B5" s="153"/>
      <c r="C5" s="119" t="s">
        <v>623</v>
      </c>
      <c r="D5" s="14"/>
      <c r="E5" s="14"/>
      <c r="F5" s="14"/>
      <c r="G5" s="150"/>
    </row>
    <row r="6" spans="1:8" x14ac:dyDescent="0.25">
      <c r="A6" s="153"/>
      <c r="B6" s="153" t="s">
        <v>650</v>
      </c>
      <c r="C6" s="85" t="s">
        <v>648</v>
      </c>
      <c r="D6" s="97" t="s">
        <v>130</v>
      </c>
      <c r="E6" s="14" t="s">
        <v>2399</v>
      </c>
      <c r="F6" s="14" t="s">
        <v>299</v>
      </c>
      <c r="G6" s="149"/>
    </row>
    <row r="7" spans="1:8" ht="25" x14ac:dyDescent="0.25">
      <c r="A7" s="153"/>
      <c r="B7" s="153" t="s">
        <v>651</v>
      </c>
      <c r="C7" s="85" t="s">
        <v>649</v>
      </c>
      <c r="D7" s="97" t="s">
        <v>111</v>
      </c>
      <c r="E7" s="158">
        <f>G6</f>
        <v>0</v>
      </c>
      <c r="F7" s="156"/>
      <c r="G7" s="151">
        <f>F7*E7</f>
        <v>0</v>
      </c>
    </row>
    <row r="8" spans="1:8" ht="26" x14ac:dyDescent="0.25">
      <c r="A8" s="153" t="s">
        <v>652</v>
      </c>
      <c r="B8" s="153"/>
      <c r="C8" s="119" t="s">
        <v>653</v>
      </c>
      <c r="D8" s="14"/>
      <c r="E8" s="14"/>
      <c r="F8" s="14"/>
      <c r="G8" s="151"/>
    </row>
    <row r="9" spans="1:8" x14ac:dyDescent="0.25">
      <c r="A9" s="153"/>
      <c r="B9" s="153" t="s">
        <v>658</v>
      </c>
      <c r="C9" s="85" t="s">
        <v>654</v>
      </c>
      <c r="D9" s="97" t="s">
        <v>130</v>
      </c>
      <c r="E9" s="14" t="s">
        <v>2399</v>
      </c>
      <c r="F9" s="14" t="s">
        <v>299</v>
      </c>
      <c r="G9" s="149"/>
    </row>
    <row r="10" spans="1:8" ht="25" x14ac:dyDescent="0.25">
      <c r="A10" s="153"/>
      <c r="B10" s="153" t="s">
        <v>659</v>
      </c>
      <c r="C10" s="85" t="s">
        <v>655</v>
      </c>
      <c r="D10" s="97" t="s">
        <v>111</v>
      </c>
      <c r="E10" s="158">
        <f>G8</f>
        <v>0</v>
      </c>
      <c r="F10" s="156"/>
      <c r="G10" s="151">
        <f>F10*E10</f>
        <v>0</v>
      </c>
    </row>
    <row r="11" spans="1:8" x14ac:dyDescent="0.25">
      <c r="A11" s="153"/>
      <c r="B11" s="153" t="s">
        <v>660</v>
      </c>
      <c r="C11" s="85" t="s">
        <v>656</v>
      </c>
      <c r="D11" s="97" t="s">
        <v>130</v>
      </c>
      <c r="E11" s="14" t="s">
        <v>2399</v>
      </c>
      <c r="F11" s="14" t="s">
        <v>299</v>
      </c>
      <c r="G11" s="149"/>
    </row>
    <row r="12" spans="1:8" ht="25" x14ac:dyDescent="0.25">
      <c r="A12" s="153"/>
      <c r="B12" s="153" t="s">
        <v>661</v>
      </c>
      <c r="C12" s="85" t="s">
        <v>657</v>
      </c>
      <c r="D12" s="97" t="s">
        <v>111</v>
      </c>
      <c r="E12" s="158">
        <f>G10</f>
        <v>0</v>
      </c>
      <c r="F12" s="156"/>
      <c r="G12" s="151">
        <f>F12*E12</f>
        <v>0</v>
      </c>
    </row>
    <row r="13" spans="1:8" ht="26" x14ac:dyDescent="0.25">
      <c r="A13" s="153" t="s">
        <v>662</v>
      </c>
      <c r="B13" s="153"/>
      <c r="C13" s="119" t="s">
        <v>663</v>
      </c>
      <c r="D13" s="14"/>
      <c r="E13" s="14"/>
      <c r="F13" s="14"/>
      <c r="G13" s="151"/>
    </row>
    <row r="14" spans="1:8" x14ac:dyDescent="0.25">
      <c r="A14" s="153"/>
      <c r="B14" s="153" t="s">
        <v>665</v>
      </c>
      <c r="C14" s="85" t="s">
        <v>643</v>
      </c>
      <c r="D14" s="97" t="s">
        <v>130</v>
      </c>
      <c r="E14" s="14" t="s">
        <v>2399</v>
      </c>
      <c r="F14" s="14" t="s">
        <v>299</v>
      </c>
      <c r="G14" s="149"/>
    </row>
    <row r="15" spans="1:8" ht="25" x14ac:dyDescent="0.25">
      <c r="A15" s="153"/>
      <c r="B15" s="153" t="s">
        <v>666</v>
      </c>
      <c r="C15" s="85" t="s">
        <v>664</v>
      </c>
      <c r="D15" s="97" t="s">
        <v>111</v>
      </c>
      <c r="E15" s="158">
        <f>G14</f>
        <v>0</v>
      </c>
      <c r="F15" s="156"/>
      <c r="G15" s="151">
        <f>F15*E15</f>
        <v>0</v>
      </c>
    </row>
    <row r="16" spans="1:8" x14ac:dyDescent="0.25">
      <c r="A16" s="153"/>
      <c r="B16" s="153"/>
      <c r="C16" s="157"/>
      <c r="D16" s="14"/>
      <c r="E16" s="14"/>
      <c r="F16" s="14"/>
      <c r="G16" s="151"/>
    </row>
    <row r="17" spans="1:7" x14ac:dyDescent="0.25">
      <c r="A17" s="85"/>
      <c r="B17" s="85"/>
      <c r="C17" s="85"/>
      <c r="D17" s="97"/>
      <c r="E17" s="14"/>
      <c r="F17" s="14"/>
      <c r="G17" s="151"/>
    </row>
    <row r="18" spans="1:7" x14ac:dyDescent="0.25">
      <c r="A18" s="59"/>
      <c r="B18" s="59"/>
      <c r="C18" s="55"/>
      <c r="D18" s="14"/>
      <c r="E18" s="14"/>
      <c r="F18" s="14"/>
      <c r="G18" s="151"/>
    </row>
    <row r="19" spans="1:7" x14ac:dyDescent="0.25">
      <c r="A19" s="134" t="s">
        <v>19</v>
      </c>
      <c r="B19" s="134"/>
      <c r="C19" s="134"/>
      <c r="D19" s="141"/>
      <c r="E19" s="146"/>
      <c r="F19" s="146"/>
      <c r="G19" s="136">
        <f>SUM(G5:G18)</f>
        <v>0</v>
      </c>
    </row>
    <row r="1048295" spans="4:4" x14ac:dyDescent="0.25">
      <c r="D1048295" s="49"/>
    </row>
  </sheetData>
  <mergeCells count="1">
    <mergeCell ref="D1:G1"/>
  </mergeCells>
  <pageMargins left="0.75" right="0.75" top="1" bottom="1" header="0.5" footer="0.5"/>
  <pageSetup paperSize="9" scale="60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5D078-381F-4871-B3DC-25D513053886}">
  <sheetPr codeName="Sheet20">
    <tabColor rgb="FF92D050"/>
  </sheetPr>
  <dimension ref="A1:I1048326"/>
  <sheetViews>
    <sheetView view="pageBreakPreview" zoomScaleNormal="100" zoomScaleSheetLayoutView="100" workbookViewId="0">
      <selection activeCell="E30" sqref="E30"/>
    </sheetView>
  </sheetViews>
  <sheetFormatPr defaultRowHeight="12.5" x14ac:dyDescent="0.25"/>
  <cols>
    <col min="1" max="1" width="7.54296875" style="37" customWidth="1"/>
    <col min="2" max="2" width="9.453125" style="37" customWidth="1"/>
    <col min="3" max="3" width="3.6328125" style="37" customWidth="1"/>
    <col min="4" max="4" width="41.08984375" style="37" customWidth="1"/>
    <col min="5" max="5" width="7.08984375" style="37" customWidth="1"/>
    <col min="6" max="6" width="7.54296875" style="37" customWidth="1"/>
    <col min="7" max="7" width="8.90625" style="37" customWidth="1"/>
    <col min="8" max="8" width="11.3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3230</v>
      </c>
    </row>
    <row r="2" spans="1:9" x14ac:dyDescent="0.25">
      <c r="A2" s="275" t="s">
        <v>3229</v>
      </c>
    </row>
    <row r="3" spans="1:9" x14ac:dyDescent="0.25">
      <c r="A3" s="276" t="s">
        <v>3228</v>
      </c>
    </row>
    <row r="5" spans="1:9" ht="12.75" customHeight="1" x14ac:dyDescent="0.25">
      <c r="A5" s="107" t="s">
        <v>3022</v>
      </c>
      <c r="B5" s="108"/>
      <c r="C5" s="108"/>
      <c r="D5" s="108"/>
      <c r="E5" s="525"/>
      <c r="F5" s="525"/>
      <c r="G5" s="525"/>
      <c r="H5" s="526"/>
    </row>
    <row r="6" spans="1:9" ht="13" x14ac:dyDescent="0.3">
      <c r="A6" s="281" t="s">
        <v>0</v>
      </c>
      <c r="B6" s="281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297"/>
      <c r="B7" s="297"/>
      <c r="C7" s="324"/>
      <c r="D7" s="299"/>
      <c r="E7" s="327"/>
      <c r="F7" s="327"/>
      <c r="G7" s="328"/>
      <c r="H7" s="328"/>
    </row>
    <row r="8" spans="1:9" x14ac:dyDescent="0.25">
      <c r="A8" s="154"/>
      <c r="B8" s="154"/>
      <c r="C8" s="154"/>
      <c r="D8" s="59"/>
      <c r="E8" s="14"/>
      <c r="F8" s="14"/>
      <c r="G8" s="13"/>
      <c r="H8" s="13"/>
    </row>
    <row r="9" spans="1:9" ht="13" x14ac:dyDescent="0.25">
      <c r="A9" s="154" t="s">
        <v>669</v>
      </c>
      <c r="B9" s="154"/>
      <c r="C9" s="154"/>
      <c r="D9" s="124" t="s">
        <v>670</v>
      </c>
      <c r="E9" s="14"/>
      <c r="F9" s="14"/>
      <c r="G9" s="13"/>
      <c r="H9" s="150"/>
    </row>
    <row r="10" spans="1:9" ht="14.5" x14ac:dyDescent="0.25">
      <c r="A10" s="154"/>
      <c r="B10" s="154" t="s">
        <v>671</v>
      </c>
      <c r="C10" s="154"/>
      <c r="D10" s="85" t="s">
        <v>2412</v>
      </c>
      <c r="E10" s="163" t="s">
        <v>3019</v>
      </c>
      <c r="F10" s="182">
        <f>1580*8*0.15</f>
        <v>1896</v>
      </c>
      <c r="G10" s="339"/>
      <c r="H10" s="322"/>
    </row>
    <row r="11" spans="1:9" ht="14.5" x14ac:dyDescent="0.25">
      <c r="A11" s="154"/>
      <c r="B11" s="154" t="s">
        <v>672</v>
      </c>
      <c r="C11" s="154"/>
      <c r="D11" s="85" t="s">
        <v>2413</v>
      </c>
      <c r="E11" s="163" t="s">
        <v>3019</v>
      </c>
      <c r="F11" s="182"/>
      <c r="G11" s="339"/>
      <c r="H11" s="320" t="s">
        <v>3008</v>
      </c>
    </row>
    <row r="12" spans="1:9" x14ac:dyDescent="0.25">
      <c r="A12" s="154"/>
      <c r="B12" s="154"/>
      <c r="C12" s="154"/>
      <c r="D12" s="85"/>
      <c r="E12" s="163"/>
      <c r="F12" s="182"/>
      <c r="G12" s="339"/>
      <c r="H12" s="322"/>
    </row>
    <row r="13" spans="1:9" ht="26" x14ac:dyDescent="0.25">
      <c r="A13" s="154" t="s">
        <v>673</v>
      </c>
      <c r="B13" s="154"/>
      <c r="C13" s="154"/>
      <c r="D13" s="124" t="s">
        <v>2565</v>
      </c>
      <c r="E13" s="163"/>
      <c r="F13" s="163"/>
      <c r="G13" s="341"/>
      <c r="H13" s="341"/>
    </row>
    <row r="14" spans="1:9" ht="25" x14ac:dyDescent="0.25">
      <c r="A14" s="154"/>
      <c r="B14" s="154" t="s">
        <v>674</v>
      </c>
      <c r="C14" s="154"/>
      <c r="D14" s="125" t="s">
        <v>675</v>
      </c>
      <c r="E14" s="163"/>
      <c r="F14" s="163"/>
      <c r="G14" s="341"/>
      <c r="H14" s="341"/>
    </row>
    <row r="15" spans="1:9" ht="14.5" x14ac:dyDescent="0.25">
      <c r="A15" s="154"/>
      <c r="B15" s="154"/>
      <c r="C15" s="154" t="s">
        <v>22</v>
      </c>
      <c r="D15" s="127" t="s">
        <v>676</v>
      </c>
      <c r="E15" s="163" t="s">
        <v>3019</v>
      </c>
      <c r="F15" s="182">
        <f>1500*9*0.4</f>
        <v>5400</v>
      </c>
      <c r="G15" s="339"/>
      <c r="H15" s="322"/>
    </row>
    <row r="16" spans="1:9" ht="14.5" x14ac:dyDescent="0.25">
      <c r="A16" s="154"/>
      <c r="B16" s="154"/>
      <c r="C16" s="154" t="s">
        <v>24</v>
      </c>
      <c r="D16" s="127" t="s">
        <v>677</v>
      </c>
      <c r="E16" s="163" t="s">
        <v>3019</v>
      </c>
      <c r="F16" s="182">
        <v>80</v>
      </c>
      <c r="G16" s="339"/>
      <c r="H16" s="322"/>
    </row>
    <row r="17" spans="1:8" ht="14.5" x14ac:dyDescent="0.25">
      <c r="A17" s="154"/>
      <c r="B17" s="154"/>
      <c r="C17" s="154" t="s">
        <v>26</v>
      </c>
      <c r="D17" s="127" t="s">
        <v>508</v>
      </c>
      <c r="E17" s="163" t="s">
        <v>3019</v>
      </c>
      <c r="F17" s="509">
        <v>650</v>
      </c>
      <c r="G17" s="339"/>
      <c r="H17" s="322"/>
    </row>
    <row r="18" spans="1:8" x14ac:dyDescent="0.25">
      <c r="A18" s="154"/>
      <c r="B18" s="154"/>
      <c r="C18" s="154"/>
      <c r="D18" s="127"/>
      <c r="E18" s="163"/>
      <c r="F18" s="182"/>
      <c r="G18" s="339"/>
      <c r="H18" s="322"/>
    </row>
    <row r="19" spans="1:8" ht="13" x14ac:dyDescent="0.25">
      <c r="A19" s="154" t="s">
        <v>681</v>
      </c>
      <c r="B19" s="154"/>
      <c r="C19" s="154"/>
      <c r="D19" s="124" t="s">
        <v>678</v>
      </c>
      <c r="E19" s="163"/>
      <c r="F19" s="163"/>
      <c r="G19" s="341"/>
      <c r="H19" s="341"/>
    </row>
    <row r="20" spans="1:8" x14ac:dyDescent="0.25">
      <c r="A20" s="154"/>
      <c r="B20" s="154" t="s">
        <v>683</v>
      </c>
      <c r="C20" s="154"/>
      <c r="D20" s="127" t="s">
        <v>2409</v>
      </c>
      <c r="E20" s="163"/>
      <c r="F20" s="163"/>
      <c r="G20" s="341"/>
      <c r="H20" s="341"/>
    </row>
    <row r="21" spans="1:8" ht="14.5" x14ac:dyDescent="0.25">
      <c r="A21" s="154"/>
      <c r="B21" s="154"/>
      <c r="C21" s="154" t="s">
        <v>22</v>
      </c>
      <c r="D21" s="127" t="s">
        <v>679</v>
      </c>
      <c r="E21" s="163" t="s">
        <v>3019</v>
      </c>
      <c r="F21" s="182"/>
      <c r="G21" s="339"/>
      <c r="H21" s="320" t="s">
        <v>3008</v>
      </c>
    </row>
    <row r="22" spans="1:8" ht="14.5" x14ac:dyDescent="0.25">
      <c r="A22" s="154"/>
      <c r="B22" s="154"/>
      <c r="C22" s="154" t="s">
        <v>24</v>
      </c>
      <c r="D22" s="127" t="s">
        <v>680</v>
      </c>
      <c r="E22" s="163" t="s">
        <v>3019</v>
      </c>
      <c r="F22" s="182">
        <v>124</v>
      </c>
      <c r="G22" s="339"/>
      <c r="H22" s="322"/>
    </row>
    <row r="23" spans="1:8" x14ac:dyDescent="0.25">
      <c r="A23" s="154"/>
      <c r="B23" s="154"/>
      <c r="C23" s="154"/>
      <c r="D23" s="127"/>
      <c r="E23" s="163"/>
      <c r="F23" s="182"/>
      <c r="G23" s="339"/>
      <c r="H23" s="322"/>
    </row>
    <row r="24" spans="1:8" ht="13" x14ac:dyDescent="0.25">
      <c r="A24" s="154" t="s">
        <v>685</v>
      </c>
      <c r="B24" s="154"/>
      <c r="C24" s="154"/>
      <c r="D24" s="124" t="s">
        <v>682</v>
      </c>
      <c r="E24" s="163"/>
      <c r="F24" s="163"/>
      <c r="G24" s="341"/>
      <c r="H24" s="341"/>
    </row>
    <row r="25" spans="1:8" ht="14.5" x14ac:dyDescent="0.25">
      <c r="A25" s="154"/>
      <c r="B25" s="154" t="s">
        <v>687</v>
      </c>
      <c r="C25" s="154"/>
      <c r="D25" s="127" t="s">
        <v>684</v>
      </c>
      <c r="E25" s="163" t="s">
        <v>3019</v>
      </c>
      <c r="F25" s="182">
        <f>+F10*0.2</f>
        <v>379.20000000000005</v>
      </c>
      <c r="G25" s="339"/>
      <c r="H25" s="322"/>
    </row>
    <row r="26" spans="1:8" x14ac:dyDescent="0.25">
      <c r="A26" s="154"/>
      <c r="B26" s="154"/>
      <c r="C26" s="154"/>
      <c r="D26" s="127"/>
      <c r="E26" s="163"/>
      <c r="F26" s="182"/>
      <c r="G26" s="339"/>
      <c r="H26" s="322"/>
    </row>
    <row r="27" spans="1:8" ht="13" x14ac:dyDescent="0.25">
      <c r="A27" s="154" t="s">
        <v>689</v>
      </c>
      <c r="B27" s="154"/>
      <c r="C27" s="154"/>
      <c r="D27" s="124" t="s">
        <v>686</v>
      </c>
      <c r="E27" s="163"/>
      <c r="F27" s="182"/>
      <c r="G27" s="339"/>
      <c r="H27" s="341"/>
    </row>
    <row r="28" spans="1:8" ht="14.5" x14ac:dyDescent="0.25">
      <c r="A28" s="154"/>
      <c r="B28" s="154" t="s">
        <v>690</v>
      </c>
      <c r="C28" s="154"/>
      <c r="D28" s="127" t="s">
        <v>688</v>
      </c>
      <c r="E28" s="163" t="s">
        <v>3020</v>
      </c>
      <c r="F28" s="182"/>
      <c r="G28" s="339"/>
      <c r="H28" s="320" t="s">
        <v>3008</v>
      </c>
    </row>
    <row r="29" spans="1:8" x14ac:dyDescent="0.25">
      <c r="A29" s="154"/>
      <c r="B29" s="154"/>
      <c r="C29" s="154"/>
      <c r="D29" s="127"/>
      <c r="E29" s="163"/>
      <c r="F29" s="182"/>
      <c r="G29" s="339"/>
      <c r="H29" s="322"/>
    </row>
    <row r="30" spans="1:8" x14ac:dyDescent="0.25">
      <c r="A30" s="154"/>
      <c r="B30" s="154"/>
      <c r="C30" s="154"/>
      <c r="D30" s="127"/>
      <c r="E30" s="163"/>
      <c r="F30" s="182"/>
      <c r="G30" s="339"/>
      <c r="H30" s="322"/>
    </row>
    <row r="31" spans="1:8" x14ac:dyDescent="0.25">
      <c r="A31" s="154"/>
      <c r="B31" s="154"/>
      <c r="C31" s="154"/>
      <c r="D31" s="127"/>
      <c r="E31" s="163"/>
      <c r="F31" s="182"/>
      <c r="G31" s="339"/>
      <c r="H31" s="322"/>
    </row>
    <row r="32" spans="1:8" x14ac:dyDescent="0.25">
      <c r="A32" s="154"/>
      <c r="B32" s="154"/>
      <c r="C32" s="154"/>
      <c r="D32" s="127"/>
      <c r="E32" s="163"/>
      <c r="F32" s="182"/>
      <c r="G32" s="339"/>
      <c r="H32" s="322"/>
    </row>
    <row r="33" spans="1:8" x14ac:dyDescent="0.25">
      <c r="A33" s="154"/>
      <c r="B33" s="154"/>
      <c r="C33" s="154"/>
      <c r="D33" s="127"/>
      <c r="E33" s="163"/>
      <c r="F33" s="182"/>
      <c r="G33" s="339"/>
      <c r="H33" s="322"/>
    </row>
    <row r="34" spans="1:8" x14ac:dyDescent="0.25">
      <c r="A34" s="154"/>
      <c r="B34" s="154"/>
      <c r="C34" s="154"/>
      <c r="D34" s="127"/>
      <c r="E34" s="163"/>
      <c r="F34" s="182"/>
      <c r="G34" s="339"/>
      <c r="H34" s="322"/>
    </row>
    <row r="35" spans="1:8" x14ac:dyDescent="0.25">
      <c r="A35" s="154"/>
      <c r="B35" s="154"/>
      <c r="C35" s="154"/>
      <c r="D35" s="127"/>
      <c r="E35" s="163"/>
      <c r="F35" s="182"/>
      <c r="G35" s="339"/>
      <c r="H35" s="322"/>
    </row>
    <row r="36" spans="1:8" x14ac:dyDescent="0.25">
      <c r="A36" s="154"/>
      <c r="B36" s="154"/>
      <c r="C36" s="154"/>
      <c r="D36" s="127"/>
      <c r="E36" s="163"/>
      <c r="F36" s="182"/>
      <c r="G36" s="339"/>
      <c r="H36" s="322"/>
    </row>
    <row r="37" spans="1:8" x14ac:dyDescent="0.25">
      <c r="A37" s="154"/>
      <c r="B37" s="154"/>
      <c r="C37" s="154"/>
      <c r="D37" s="127"/>
      <c r="E37" s="163"/>
      <c r="F37" s="182"/>
      <c r="G37" s="339"/>
      <c r="H37" s="322"/>
    </row>
    <row r="38" spans="1:8" x14ac:dyDescent="0.25">
      <c r="A38" s="154"/>
      <c r="B38" s="154"/>
      <c r="C38" s="154"/>
      <c r="D38" s="127"/>
      <c r="E38" s="163"/>
      <c r="F38" s="182"/>
      <c r="G38" s="339"/>
      <c r="H38" s="322"/>
    </row>
    <row r="39" spans="1:8" x14ac:dyDescent="0.25">
      <c r="A39" s="154"/>
      <c r="B39" s="154"/>
      <c r="C39" s="154"/>
      <c r="D39" s="127"/>
      <c r="E39" s="163"/>
      <c r="F39" s="182"/>
      <c r="G39" s="339"/>
      <c r="H39" s="322"/>
    </row>
    <row r="40" spans="1:8" x14ac:dyDescent="0.25">
      <c r="A40" s="154"/>
      <c r="B40" s="154"/>
      <c r="C40" s="154"/>
      <c r="D40" s="127"/>
      <c r="E40" s="163"/>
      <c r="F40" s="182"/>
      <c r="G40" s="339"/>
      <c r="H40" s="322"/>
    </row>
    <row r="41" spans="1:8" x14ac:dyDescent="0.25">
      <c r="A41" s="154"/>
      <c r="B41" s="154"/>
      <c r="C41" s="154"/>
      <c r="D41" s="127"/>
      <c r="E41" s="163"/>
      <c r="F41" s="182"/>
      <c r="G41" s="339"/>
      <c r="H41" s="322"/>
    </row>
    <row r="42" spans="1:8" x14ac:dyDescent="0.25">
      <c r="A42" s="154"/>
      <c r="B42" s="154"/>
      <c r="C42" s="154"/>
      <c r="D42" s="127"/>
      <c r="E42" s="163"/>
      <c r="F42" s="182"/>
      <c r="G42" s="339"/>
      <c r="H42" s="322"/>
    </row>
    <row r="43" spans="1:8" x14ac:dyDescent="0.25">
      <c r="A43" s="154"/>
      <c r="B43" s="154"/>
      <c r="C43" s="154"/>
      <c r="D43" s="127"/>
      <c r="E43" s="163"/>
      <c r="F43" s="182"/>
      <c r="G43" s="339"/>
      <c r="H43" s="322"/>
    </row>
    <row r="44" spans="1:8" x14ac:dyDescent="0.25">
      <c r="A44" s="154"/>
      <c r="B44" s="154"/>
      <c r="C44" s="154"/>
      <c r="D44" s="127"/>
      <c r="E44" s="163"/>
      <c r="F44" s="182"/>
      <c r="G44" s="339"/>
      <c r="H44" s="322"/>
    </row>
    <row r="45" spans="1:8" x14ac:dyDescent="0.25">
      <c r="A45" s="154"/>
      <c r="B45" s="154"/>
      <c r="C45" s="154"/>
      <c r="D45" s="127"/>
      <c r="E45" s="163"/>
      <c r="F45" s="182"/>
      <c r="G45" s="339"/>
      <c r="H45" s="322"/>
    </row>
    <row r="46" spans="1:8" x14ac:dyDescent="0.25">
      <c r="A46" s="154"/>
      <c r="B46" s="154"/>
      <c r="C46" s="154"/>
      <c r="D46" s="127"/>
      <c r="E46" s="163"/>
      <c r="F46" s="182"/>
      <c r="G46" s="339"/>
      <c r="H46" s="322"/>
    </row>
    <row r="47" spans="1:8" x14ac:dyDescent="0.25">
      <c r="A47" s="128"/>
      <c r="B47" s="128"/>
      <c r="C47" s="128"/>
      <c r="D47" s="85"/>
      <c r="E47" s="189"/>
      <c r="F47" s="182"/>
      <c r="G47" s="349"/>
      <c r="H47" s="341"/>
    </row>
    <row r="48" spans="1:8" x14ac:dyDescent="0.25">
      <c r="A48" s="128"/>
      <c r="B48" s="128"/>
      <c r="C48" s="128"/>
      <c r="D48" s="85"/>
      <c r="E48" s="189"/>
      <c r="F48" s="182"/>
      <c r="G48" s="349"/>
      <c r="H48" s="341"/>
    </row>
    <row r="49" spans="1:8" x14ac:dyDescent="0.25">
      <c r="A49" s="202"/>
      <c r="B49" s="202"/>
      <c r="C49" s="202"/>
      <c r="D49" s="200"/>
      <c r="E49" s="347"/>
      <c r="F49" s="348"/>
      <c r="G49" s="350"/>
      <c r="H49" s="343"/>
    </row>
    <row r="50" spans="1:8" ht="13" x14ac:dyDescent="0.25">
      <c r="A50" s="281" t="s">
        <v>667</v>
      </c>
      <c r="B50" s="529" t="s">
        <v>19</v>
      </c>
      <c r="C50" s="530"/>
      <c r="D50" s="530"/>
      <c r="E50" s="530"/>
      <c r="F50" s="530"/>
      <c r="G50" s="531"/>
      <c r="H50" s="345"/>
    </row>
    <row r="1048326" spans="5:5" x14ac:dyDescent="0.25">
      <c r="E1048326" s="49"/>
    </row>
  </sheetData>
  <mergeCells count="2">
    <mergeCell ref="E5:H5"/>
    <mergeCell ref="B50:G50"/>
  </mergeCells>
  <phoneticPr fontId="8" type="noConversion"/>
  <pageMargins left="0.75" right="0.75" top="1" bottom="1" header="0.5" footer="0.5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008FC-91D1-47D0-9414-62A048D68270}">
  <sheetPr codeName="Sheet3">
    <tabColor rgb="FF92D050"/>
  </sheetPr>
  <dimension ref="A1:H207"/>
  <sheetViews>
    <sheetView view="pageBreakPreview" zoomScaleNormal="100" zoomScaleSheetLayoutView="100" workbookViewId="0">
      <selection activeCell="A2" sqref="A2"/>
    </sheetView>
  </sheetViews>
  <sheetFormatPr defaultRowHeight="12.5" x14ac:dyDescent="0.25"/>
  <cols>
    <col min="1" max="1" width="7.6328125" style="37" customWidth="1"/>
    <col min="2" max="2" width="9" style="37" bestFit="1" customWidth="1"/>
    <col min="3" max="3" width="3.36328125" style="37" customWidth="1"/>
    <col min="4" max="4" width="34" style="37" customWidth="1"/>
    <col min="5" max="5" width="9.54296875" style="37" customWidth="1"/>
    <col min="6" max="6" width="6.453125" style="37" customWidth="1"/>
    <col min="7" max="7" width="10" style="37" customWidth="1"/>
    <col min="8" max="8" width="11.453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8" x14ac:dyDescent="0.25">
      <c r="A1" s="276" t="s">
        <v>3230</v>
      </c>
    </row>
    <row r="2" spans="1:8" x14ac:dyDescent="0.25">
      <c r="A2" s="275" t="s">
        <v>3229</v>
      </c>
    </row>
    <row r="3" spans="1:8" x14ac:dyDescent="0.25">
      <c r="A3" s="276" t="s">
        <v>3228</v>
      </c>
    </row>
    <row r="5" spans="1:8" ht="12.75" customHeight="1" x14ac:dyDescent="0.25">
      <c r="A5" s="107" t="s">
        <v>3046</v>
      </c>
      <c r="B5" s="108"/>
      <c r="C5" s="108"/>
      <c r="D5" s="415"/>
      <c r="E5" s="376"/>
      <c r="F5" s="376"/>
      <c r="G5" s="376"/>
      <c r="H5" s="377"/>
    </row>
    <row r="6" spans="1:8" ht="13" x14ac:dyDescent="0.25">
      <c r="A6" s="282" t="s">
        <v>0</v>
      </c>
      <c r="B6" s="282"/>
      <c r="C6" s="282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</row>
    <row r="7" spans="1:8" x14ac:dyDescent="0.25">
      <c r="A7" s="323"/>
      <c r="B7" s="323"/>
      <c r="C7" s="323"/>
      <c r="D7" s="299"/>
      <c r="E7" s="297"/>
      <c r="F7" s="297"/>
      <c r="G7" s="299"/>
      <c r="H7" s="299"/>
    </row>
    <row r="8" spans="1:8" x14ac:dyDescent="0.25">
      <c r="A8" s="43"/>
      <c r="B8" s="43"/>
      <c r="C8" s="43"/>
      <c r="D8" s="41"/>
      <c r="E8" s="42"/>
      <c r="F8" s="42"/>
      <c r="G8" s="41"/>
      <c r="H8" s="41"/>
    </row>
    <row r="9" spans="1:8" ht="13" x14ac:dyDescent="0.25">
      <c r="A9" s="40" t="s">
        <v>2979</v>
      </c>
      <c r="B9" s="40"/>
      <c r="C9" s="40"/>
      <c r="D9" s="45" t="s">
        <v>62</v>
      </c>
      <c r="E9" s="42"/>
      <c r="F9" s="42"/>
      <c r="G9" s="312"/>
      <c r="H9" s="312"/>
    </row>
    <row r="10" spans="1:8" ht="13" x14ac:dyDescent="0.25">
      <c r="A10" s="40"/>
      <c r="B10" s="40"/>
      <c r="C10" s="40"/>
      <c r="D10" s="45"/>
      <c r="E10" s="42"/>
      <c r="F10" s="42"/>
      <c r="G10" s="312"/>
      <c r="H10" s="312"/>
    </row>
    <row r="11" spans="1:8" x14ac:dyDescent="0.25">
      <c r="A11" s="40"/>
      <c r="B11" s="44" t="s">
        <v>63</v>
      </c>
      <c r="C11" s="44"/>
      <c r="D11" s="93" t="s">
        <v>25</v>
      </c>
      <c r="E11" s="10" t="s">
        <v>18</v>
      </c>
      <c r="F11" s="10">
        <v>1</v>
      </c>
      <c r="G11" s="313"/>
      <c r="H11" s="416"/>
    </row>
    <row r="12" spans="1:8" x14ac:dyDescent="0.25">
      <c r="A12" s="40"/>
      <c r="B12" s="44"/>
      <c r="C12" s="44"/>
      <c r="D12" s="93"/>
      <c r="E12" s="10"/>
      <c r="F12" s="10"/>
      <c r="G12" s="313"/>
      <c r="H12" s="416"/>
    </row>
    <row r="13" spans="1:8" x14ac:dyDescent="0.25">
      <c r="A13" s="40"/>
      <c r="B13" s="44" t="s">
        <v>64</v>
      </c>
      <c r="C13" s="44"/>
      <c r="D13" s="93" t="s">
        <v>65</v>
      </c>
      <c r="E13" s="10"/>
      <c r="F13" s="42"/>
      <c r="G13" s="416"/>
      <c r="H13" s="315"/>
    </row>
    <row r="14" spans="1:8" ht="13.5" customHeight="1" x14ac:dyDescent="0.25">
      <c r="A14" s="40"/>
      <c r="B14" s="44"/>
      <c r="C14" s="65" t="s">
        <v>24</v>
      </c>
      <c r="D14" s="250" t="s">
        <v>2980</v>
      </c>
      <c r="E14" s="10" t="s">
        <v>44</v>
      </c>
      <c r="F14" s="42">
        <v>6</v>
      </c>
      <c r="G14" s="416"/>
      <c r="H14" s="315"/>
    </row>
    <row r="15" spans="1:8" ht="13.5" customHeight="1" x14ac:dyDescent="0.25">
      <c r="A15" s="40"/>
      <c r="B15" s="44"/>
      <c r="C15" s="65"/>
      <c r="D15" s="250"/>
      <c r="E15" s="10"/>
      <c r="F15" s="42"/>
      <c r="G15" s="416"/>
      <c r="H15" s="315"/>
    </row>
    <row r="16" spans="1:8" ht="13.5" customHeight="1" x14ac:dyDescent="0.25">
      <c r="A16" s="40" t="s">
        <v>3172</v>
      </c>
      <c r="B16" s="44"/>
      <c r="C16" s="65"/>
      <c r="D16" s="94" t="s">
        <v>3173</v>
      </c>
      <c r="E16" s="24" t="s">
        <v>3011</v>
      </c>
      <c r="F16" s="10">
        <v>12</v>
      </c>
      <c r="G16" s="313"/>
      <c r="H16" s="416"/>
    </row>
    <row r="17" spans="1:8" ht="13" x14ac:dyDescent="0.25">
      <c r="A17" s="40"/>
      <c r="B17" s="44"/>
      <c r="C17" s="65"/>
      <c r="D17" s="94"/>
      <c r="E17" s="24"/>
      <c r="F17" s="42"/>
      <c r="G17" s="416"/>
      <c r="H17" s="315"/>
    </row>
    <row r="18" spans="1:8" ht="13" x14ac:dyDescent="0.25">
      <c r="A18" s="40"/>
      <c r="B18" s="44"/>
      <c r="C18" s="65"/>
      <c r="D18" s="94"/>
      <c r="E18" s="24"/>
      <c r="F18" s="42"/>
      <c r="G18" s="416"/>
      <c r="H18" s="315"/>
    </row>
    <row r="19" spans="1:8" ht="13" x14ac:dyDescent="0.25">
      <c r="A19" s="40"/>
      <c r="B19" s="44"/>
      <c r="C19" s="65"/>
      <c r="D19" s="94"/>
      <c r="E19" s="24"/>
      <c r="F19" s="42"/>
      <c r="G19" s="416"/>
      <c r="H19" s="315"/>
    </row>
    <row r="20" spans="1:8" ht="13" x14ac:dyDescent="0.25">
      <c r="A20" s="40"/>
      <c r="B20" s="44"/>
      <c r="C20" s="65"/>
      <c r="D20" s="94"/>
      <c r="E20" s="24"/>
      <c r="F20" s="42"/>
      <c r="G20" s="416"/>
      <c r="H20" s="315"/>
    </row>
    <row r="21" spans="1:8" ht="13" x14ac:dyDescent="0.25">
      <c r="A21" s="40"/>
      <c r="B21" s="44"/>
      <c r="C21" s="65"/>
      <c r="D21" s="94"/>
      <c r="E21" s="24"/>
      <c r="F21" s="42"/>
      <c r="G21" s="416"/>
      <c r="H21" s="315"/>
    </row>
    <row r="22" spans="1:8" ht="13" x14ac:dyDescent="0.25">
      <c r="A22" s="40"/>
      <c r="B22" s="44"/>
      <c r="C22" s="65"/>
      <c r="D22" s="94"/>
      <c r="E22" s="24"/>
      <c r="F22" s="42"/>
      <c r="G22" s="416"/>
      <c r="H22" s="315"/>
    </row>
    <row r="23" spans="1:8" ht="13" x14ac:dyDescent="0.25">
      <c r="A23" s="40"/>
      <c r="B23" s="44"/>
      <c r="C23" s="65"/>
      <c r="D23" s="94"/>
      <c r="E23" s="24"/>
      <c r="F23" s="42"/>
      <c r="G23" s="416"/>
      <c r="H23" s="315"/>
    </row>
    <row r="24" spans="1:8" ht="13" x14ac:dyDescent="0.25">
      <c r="A24" s="40"/>
      <c r="B24" s="44"/>
      <c r="C24" s="65"/>
      <c r="D24" s="94"/>
      <c r="E24" s="24"/>
      <c r="F24" s="42"/>
      <c r="G24" s="416"/>
      <c r="H24" s="315"/>
    </row>
    <row r="25" spans="1:8" ht="13" x14ac:dyDescent="0.25">
      <c r="A25" s="40"/>
      <c r="B25" s="44"/>
      <c r="C25" s="65"/>
      <c r="D25" s="94"/>
      <c r="E25" s="24"/>
      <c r="F25" s="42"/>
      <c r="G25" s="416"/>
      <c r="H25" s="315"/>
    </row>
    <row r="26" spans="1:8" ht="13" x14ac:dyDescent="0.25">
      <c r="A26" s="40"/>
      <c r="B26" s="44"/>
      <c r="C26" s="65"/>
      <c r="D26" s="94"/>
      <c r="E26" s="24"/>
      <c r="F26" s="42"/>
      <c r="G26" s="416"/>
      <c r="H26" s="315"/>
    </row>
    <row r="27" spans="1:8" ht="13" x14ac:dyDescent="0.25">
      <c r="A27" s="40"/>
      <c r="B27" s="44"/>
      <c r="C27" s="65"/>
      <c r="D27" s="94"/>
      <c r="E27" s="24"/>
      <c r="F27" s="42"/>
      <c r="G27" s="416"/>
      <c r="H27" s="315"/>
    </row>
    <row r="28" spans="1:8" ht="13" x14ac:dyDescent="0.25">
      <c r="A28" s="40"/>
      <c r="B28" s="44"/>
      <c r="C28" s="65"/>
      <c r="D28" s="94"/>
      <c r="E28" s="24"/>
      <c r="F28" s="42"/>
      <c r="G28" s="416"/>
      <c r="H28" s="315"/>
    </row>
    <row r="29" spans="1:8" ht="13" x14ac:dyDescent="0.25">
      <c r="A29" s="40"/>
      <c r="B29" s="44"/>
      <c r="C29" s="65"/>
      <c r="D29" s="94"/>
      <c r="E29" s="24"/>
      <c r="F29" s="42"/>
      <c r="G29" s="416"/>
      <c r="H29" s="315"/>
    </row>
    <row r="30" spans="1:8" ht="13" x14ac:dyDescent="0.25">
      <c r="A30" s="40"/>
      <c r="B30" s="44"/>
      <c r="C30" s="65"/>
      <c r="D30" s="94"/>
      <c r="E30" s="24"/>
      <c r="F30" s="42"/>
      <c r="G30" s="416"/>
      <c r="H30" s="315"/>
    </row>
    <row r="31" spans="1:8" ht="13" x14ac:dyDescent="0.25">
      <c r="A31" s="40"/>
      <c r="B31" s="44"/>
      <c r="C31" s="65"/>
      <c r="D31" s="94"/>
      <c r="E31" s="24"/>
      <c r="F31" s="42"/>
      <c r="G31" s="416"/>
      <c r="H31" s="315"/>
    </row>
    <row r="32" spans="1:8" ht="13" x14ac:dyDescent="0.25">
      <c r="A32" s="40"/>
      <c r="B32" s="44"/>
      <c r="C32" s="65"/>
      <c r="D32" s="94"/>
      <c r="E32" s="24"/>
      <c r="F32" s="42"/>
      <c r="G32" s="416"/>
      <c r="H32" s="315"/>
    </row>
    <row r="33" spans="1:8" ht="13" x14ac:dyDescent="0.25">
      <c r="A33" s="40"/>
      <c r="B33" s="44"/>
      <c r="C33" s="65"/>
      <c r="D33" s="94"/>
      <c r="E33" s="24"/>
      <c r="F33" s="42"/>
      <c r="G33" s="416"/>
      <c r="H33" s="315"/>
    </row>
    <row r="34" spans="1:8" ht="13" x14ac:dyDescent="0.25">
      <c r="A34" s="40"/>
      <c r="B34" s="44"/>
      <c r="C34" s="65"/>
      <c r="D34" s="94"/>
      <c r="E34" s="24"/>
      <c r="F34" s="42"/>
      <c r="G34" s="416"/>
      <c r="H34" s="315"/>
    </row>
    <row r="35" spans="1:8" ht="13" x14ac:dyDescent="0.25">
      <c r="A35" s="40"/>
      <c r="B35" s="44"/>
      <c r="C35" s="65"/>
      <c r="D35" s="94"/>
      <c r="E35" s="24"/>
      <c r="F35" s="42"/>
      <c r="G35" s="416"/>
      <c r="H35" s="315"/>
    </row>
    <row r="36" spans="1:8" ht="13" x14ac:dyDescent="0.25">
      <c r="A36" s="40"/>
      <c r="B36" s="44"/>
      <c r="C36" s="65"/>
      <c r="D36" s="94"/>
      <c r="E36" s="24"/>
      <c r="F36" s="42"/>
      <c r="G36" s="416"/>
      <c r="H36" s="315"/>
    </row>
    <row r="37" spans="1:8" ht="13" x14ac:dyDescent="0.25">
      <c r="A37" s="40"/>
      <c r="B37" s="44"/>
      <c r="C37" s="65"/>
      <c r="D37" s="94"/>
      <c r="E37" s="24"/>
      <c r="F37" s="42"/>
      <c r="G37" s="416"/>
      <c r="H37" s="315"/>
    </row>
    <row r="38" spans="1:8" ht="13" x14ac:dyDescent="0.25">
      <c r="A38" s="40"/>
      <c r="B38" s="44"/>
      <c r="C38" s="65"/>
      <c r="D38" s="94"/>
      <c r="E38" s="24"/>
      <c r="F38" s="42"/>
      <c r="G38" s="416"/>
      <c r="H38" s="315"/>
    </row>
    <row r="39" spans="1:8" ht="13" x14ac:dyDescent="0.25">
      <c r="A39" s="40"/>
      <c r="B39" s="44"/>
      <c r="C39" s="65"/>
      <c r="D39" s="94"/>
      <c r="E39" s="24"/>
      <c r="F39" s="42"/>
      <c r="G39" s="416"/>
      <c r="H39" s="315"/>
    </row>
    <row r="40" spans="1:8" ht="13" x14ac:dyDescent="0.25">
      <c r="A40" s="40"/>
      <c r="B40" s="44"/>
      <c r="C40" s="65"/>
      <c r="D40" s="94"/>
      <c r="E40" s="24"/>
      <c r="F40" s="42"/>
      <c r="G40" s="416"/>
      <c r="H40" s="315"/>
    </row>
    <row r="41" spans="1:8" ht="13" x14ac:dyDescent="0.25">
      <c r="A41" s="40"/>
      <c r="B41" s="44"/>
      <c r="C41" s="65"/>
      <c r="D41" s="94"/>
      <c r="E41" s="24"/>
      <c r="F41" s="42"/>
      <c r="G41" s="416"/>
      <c r="H41" s="315"/>
    </row>
    <row r="42" spans="1:8" ht="13" x14ac:dyDescent="0.25">
      <c r="A42" s="40"/>
      <c r="B42" s="44"/>
      <c r="C42" s="65"/>
      <c r="D42" s="94"/>
      <c r="E42" s="24"/>
      <c r="F42" s="42"/>
      <c r="G42" s="416"/>
      <c r="H42" s="315"/>
    </row>
    <row r="43" spans="1:8" ht="13" x14ac:dyDescent="0.25">
      <c r="A43" s="40"/>
      <c r="B43" s="44"/>
      <c r="C43" s="65"/>
      <c r="D43" s="94"/>
      <c r="E43" s="24"/>
      <c r="F43" s="42"/>
      <c r="G43" s="416"/>
      <c r="H43" s="315"/>
    </row>
    <row r="44" spans="1:8" ht="13" x14ac:dyDescent="0.25">
      <c r="A44" s="40"/>
      <c r="B44" s="44"/>
      <c r="C44" s="65"/>
      <c r="D44" s="94"/>
      <c r="E44" s="24"/>
      <c r="F44" s="42"/>
      <c r="G44" s="416"/>
      <c r="H44" s="315"/>
    </row>
    <row r="45" spans="1:8" ht="13" x14ac:dyDescent="0.25">
      <c r="A45" s="40"/>
      <c r="B45" s="44"/>
      <c r="C45" s="65"/>
      <c r="D45" s="94"/>
      <c r="E45" s="24"/>
      <c r="F45" s="42"/>
      <c r="G45" s="416"/>
      <c r="H45" s="315"/>
    </row>
    <row r="46" spans="1:8" ht="13" x14ac:dyDescent="0.25">
      <c r="A46" s="40"/>
      <c r="B46" s="44"/>
      <c r="C46" s="65"/>
      <c r="D46" s="94"/>
      <c r="E46" s="24"/>
      <c r="F46" s="42"/>
      <c r="G46" s="416"/>
      <c r="H46" s="315"/>
    </row>
    <row r="47" spans="1:8" ht="13" x14ac:dyDescent="0.25">
      <c r="A47" s="40"/>
      <c r="B47" s="44"/>
      <c r="C47" s="65"/>
      <c r="D47" s="94"/>
      <c r="E47" s="24"/>
      <c r="F47" s="42"/>
      <c r="G47" s="416"/>
      <c r="H47" s="315"/>
    </row>
    <row r="48" spans="1:8" x14ac:dyDescent="0.25">
      <c r="A48" s="40"/>
      <c r="B48" s="44"/>
      <c r="C48" s="44"/>
      <c r="D48" s="95"/>
      <c r="E48" s="10"/>
      <c r="F48" s="5"/>
      <c r="G48" s="389"/>
      <c r="H48" s="312"/>
    </row>
    <row r="49" spans="1:8" x14ac:dyDescent="0.25">
      <c r="A49" s="40"/>
      <c r="B49" s="44"/>
      <c r="C49" s="44"/>
      <c r="D49" s="95"/>
      <c r="E49" s="10"/>
      <c r="F49" s="5"/>
      <c r="G49" s="389"/>
      <c r="H49" s="312"/>
    </row>
    <row r="50" spans="1:8" x14ac:dyDescent="0.25">
      <c r="A50" s="412"/>
      <c r="B50" s="393"/>
      <c r="C50" s="393"/>
      <c r="D50" s="413"/>
      <c r="E50" s="305"/>
      <c r="F50" s="143"/>
      <c r="G50" s="417"/>
      <c r="H50" s="418"/>
    </row>
    <row r="51" spans="1:8" ht="13" x14ac:dyDescent="0.25">
      <c r="A51" s="281" t="s">
        <v>60</v>
      </c>
      <c r="B51" s="529" t="s">
        <v>19</v>
      </c>
      <c r="C51" s="530"/>
      <c r="D51" s="530"/>
      <c r="E51" s="530"/>
      <c r="F51" s="530"/>
      <c r="G51" s="531"/>
      <c r="H51" s="419"/>
    </row>
    <row r="52" spans="1:8" x14ac:dyDescent="0.25">
      <c r="A52" s="96"/>
      <c r="B52" s="96"/>
      <c r="C52" s="96"/>
      <c r="D52" s="96"/>
      <c r="E52" s="96"/>
      <c r="F52" s="96"/>
      <c r="G52" s="96"/>
      <c r="H52" s="96"/>
    </row>
    <row r="187" spans="1:6" x14ac:dyDescent="0.25">
      <c r="F187" s="70" t="s">
        <v>53</v>
      </c>
    </row>
    <row r="188" spans="1:6" x14ac:dyDescent="0.25">
      <c r="F188" s="70" t="s">
        <v>53</v>
      </c>
    </row>
    <row r="190" spans="1:6" x14ac:dyDescent="0.25">
      <c r="A190" s="71"/>
    </row>
    <row r="191" spans="1:6" x14ac:dyDescent="0.25">
      <c r="A191" s="71"/>
      <c r="B191" s="72"/>
    </row>
    <row r="192" spans="1:6" x14ac:dyDescent="0.25">
      <c r="A192" s="71"/>
      <c r="B192" s="72"/>
    </row>
    <row r="193" spans="1:5" ht="91" x14ac:dyDescent="0.25">
      <c r="A193" s="71" t="s">
        <v>351</v>
      </c>
      <c r="B193" s="72"/>
      <c r="E193" s="73" t="s">
        <v>352</v>
      </c>
    </row>
    <row r="194" spans="1:5" ht="100" x14ac:dyDescent="0.25">
      <c r="A194" s="71"/>
      <c r="B194" s="37" t="s">
        <v>353</v>
      </c>
      <c r="E194" s="74" t="s">
        <v>354</v>
      </c>
    </row>
    <row r="195" spans="1:5" ht="25" x14ac:dyDescent="0.25">
      <c r="A195" s="71"/>
      <c r="E195" s="75" t="s">
        <v>194</v>
      </c>
    </row>
    <row r="196" spans="1:5" ht="25" x14ac:dyDescent="0.25">
      <c r="A196" s="71"/>
      <c r="E196" s="75" t="s">
        <v>194</v>
      </c>
    </row>
    <row r="197" spans="1:5" ht="65" x14ac:dyDescent="0.25">
      <c r="A197" s="71" t="s">
        <v>355</v>
      </c>
      <c r="E197" s="73" t="s">
        <v>356</v>
      </c>
    </row>
    <row r="198" spans="1:5" ht="37.5" x14ac:dyDescent="0.25">
      <c r="A198" s="71"/>
      <c r="B198" s="37" t="s">
        <v>357</v>
      </c>
      <c r="E198" s="74" t="s">
        <v>360</v>
      </c>
    </row>
    <row r="199" spans="1:5" ht="37.5" x14ac:dyDescent="0.25">
      <c r="A199" s="71"/>
      <c r="B199" s="72" t="s">
        <v>358</v>
      </c>
      <c r="E199" s="74" t="s">
        <v>361</v>
      </c>
    </row>
    <row r="200" spans="1:5" ht="50" x14ac:dyDescent="0.25">
      <c r="A200" s="71"/>
      <c r="B200" s="72" t="s">
        <v>359</v>
      </c>
      <c r="E200" s="74" t="s">
        <v>187</v>
      </c>
    </row>
    <row r="201" spans="1:5" ht="94.5" x14ac:dyDescent="0.25">
      <c r="A201" s="71" t="s">
        <v>363</v>
      </c>
      <c r="B201" s="72"/>
      <c r="E201" s="76" t="s">
        <v>364</v>
      </c>
    </row>
    <row r="202" spans="1:5" x14ac:dyDescent="0.25">
      <c r="A202" s="71"/>
      <c r="B202" s="72" t="s">
        <v>362</v>
      </c>
    </row>
    <row r="203" spans="1:5" x14ac:dyDescent="0.25">
      <c r="A203" s="71"/>
      <c r="B203" s="72"/>
    </row>
    <row r="204" spans="1:5" x14ac:dyDescent="0.25">
      <c r="A204" s="71"/>
      <c r="B204" s="72"/>
    </row>
    <row r="205" spans="1:5" x14ac:dyDescent="0.25">
      <c r="A205" s="71"/>
      <c r="B205" s="72"/>
    </row>
    <row r="206" spans="1:5" x14ac:dyDescent="0.25">
      <c r="A206" s="71"/>
      <c r="B206" s="72"/>
    </row>
    <row r="207" spans="1:5" x14ac:dyDescent="0.25">
      <c r="B207" s="37" t="s">
        <v>365</v>
      </c>
    </row>
  </sheetData>
  <mergeCells count="1">
    <mergeCell ref="B51:G51"/>
  </mergeCells>
  <pageMargins left="0.74803149606299213" right="0.74803149606299213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8D9B4-B476-48C1-9303-5F56D143E896}">
  <sheetPr codeName="Sheet21">
    <tabColor rgb="FF92D050"/>
  </sheetPr>
  <dimension ref="A1:I1048327"/>
  <sheetViews>
    <sheetView view="pageBreakPreview" topLeftCell="A20" zoomScaleNormal="100" zoomScaleSheetLayoutView="100" workbookViewId="0">
      <selection activeCell="F12" sqref="F12:F24"/>
    </sheetView>
  </sheetViews>
  <sheetFormatPr defaultRowHeight="12.5" x14ac:dyDescent="0.25"/>
  <cols>
    <col min="1" max="1" width="8" style="37" customWidth="1"/>
    <col min="2" max="2" width="9" style="37" bestFit="1" customWidth="1"/>
    <col min="3" max="3" width="3.6328125" style="37" customWidth="1"/>
    <col min="4" max="4" width="40.6328125" style="37" customWidth="1"/>
    <col min="5" max="5" width="8.08984375" style="37" customWidth="1"/>
    <col min="6" max="6" width="7.90625" style="37" customWidth="1"/>
    <col min="7" max="7" width="8.453125" style="37" customWidth="1"/>
    <col min="8" max="8" width="10.5429687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3230</v>
      </c>
    </row>
    <row r="2" spans="1:9" x14ac:dyDescent="0.25">
      <c r="A2" s="275" t="s">
        <v>3229</v>
      </c>
    </row>
    <row r="3" spans="1:9" x14ac:dyDescent="0.25">
      <c r="A3" s="276" t="s">
        <v>3228</v>
      </c>
    </row>
    <row r="5" spans="1:9" ht="12.75" customHeight="1" x14ac:dyDescent="0.25">
      <c r="A5" s="107" t="s">
        <v>3048</v>
      </c>
      <c r="B5" s="108"/>
      <c r="C5" s="108"/>
      <c r="D5" s="108"/>
      <c r="E5" s="525"/>
      <c r="F5" s="525"/>
      <c r="G5" s="525"/>
      <c r="H5" s="526"/>
    </row>
    <row r="6" spans="1:9" ht="13" x14ac:dyDescent="0.3">
      <c r="A6" s="217" t="s">
        <v>0</v>
      </c>
      <c r="B6" s="217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375"/>
      <c r="B7" s="375"/>
      <c r="C7" s="324"/>
      <c r="D7" s="299"/>
      <c r="E7" s="327"/>
      <c r="F7" s="327"/>
      <c r="G7" s="327"/>
      <c r="H7" s="328"/>
    </row>
    <row r="8" spans="1:9" x14ac:dyDescent="0.25">
      <c r="A8" s="366"/>
      <c r="B8" s="366"/>
      <c r="C8" s="154"/>
      <c r="D8" s="59"/>
      <c r="E8" s="14"/>
      <c r="F8" s="14"/>
      <c r="G8" s="14"/>
      <c r="H8" s="13"/>
    </row>
    <row r="9" spans="1:9" ht="13" x14ac:dyDescent="0.25">
      <c r="A9" s="366" t="s">
        <v>694</v>
      </c>
      <c r="B9" s="366"/>
      <c r="C9" s="154"/>
      <c r="D9" s="124" t="s">
        <v>695</v>
      </c>
      <c r="E9" s="163"/>
      <c r="F9" s="163"/>
      <c r="G9" s="356"/>
      <c r="H9" s="356"/>
    </row>
    <row r="10" spans="1:9" ht="25" x14ac:dyDescent="0.25">
      <c r="A10" s="366"/>
      <c r="B10" s="366" t="s">
        <v>696</v>
      </c>
      <c r="C10" s="154"/>
      <c r="D10" s="127" t="s">
        <v>2414</v>
      </c>
      <c r="E10" s="163"/>
      <c r="F10" s="163"/>
      <c r="G10" s="356"/>
      <c r="H10" s="356"/>
    </row>
    <row r="11" spans="1:9" x14ac:dyDescent="0.25">
      <c r="A11" s="366"/>
      <c r="B11" s="366"/>
      <c r="C11" s="154"/>
      <c r="D11" s="127"/>
      <c r="E11" s="163"/>
      <c r="F11" s="163"/>
      <c r="G11" s="356"/>
      <c r="H11" s="356"/>
    </row>
    <row r="12" spans="1:9" ht="14.5" x14ac:dyDescent="0.25">
      <c r="A12" s="366"/>
      <c r="B12" s="366"/>
      <c r="C12" s="154" t="s">
        <v>22</v>
      </c>
      <c r="D12" s="127" t="s">
        <v>2415</v>
      </c>
      <c r="E12" s="163" t="s">
        <v>3019</v>
      </c>
      <c r="F12" s="182">
        <f>80*9*1.2</f>
        <v>864</v>
      </c>
      <c r="G12" s="355"/>
      <c r="H12" s="285"/>
    </row>
    <row r="13" spans="1:9" x14ac:dyDescent="0.25">
      <c r="A13" s="366"/>
      <c r="B13" s="366"/>
      <c r="C13" s="154"/>
      <c r="D13" s="127"/>
      <c r="E13" s="163"/>
      <c r="F13" s="182"/>
      <c r="G13" s="355"/>
      <c r="H13" s="285"/>
    </row>
    <row r="14" spans="1:9" ht="14.5" x14ac:dyDescent="0.25">
      <c r="A14" s="366"/>
      <c r="B14" s="366"/>
      <c r="C14" s="154" t="s">
        <v>24</v>
      </c>
      <c r="D14" s="127" t="s">
        <v>2416</v>
      </c>
      <c r="E14" s="163" t="s">
        <v>3019</v>
      </c>
      <c r="F14" s="182">
        <f>+F12*0.75</f>
        <v>648</v>
      </c>
      <c r="G14" s="355"/>
      <c r="H14" s="322"/>
    </row>
    <row r="15" spans="1:9" x14ac:dyDescent="0.25">
      <c r="A15" s="366"/>
      <c r="B15" s="366"/>
      <c r="C15" s="154"/>
      <c r="D15" s="127"/>
      <c r="E15" s="163"/>
      <c r="F15" s="182"/>
      <c r="G15" s="355"/>
      <c r="H15" s="322"/>
    </row>
    <row r="16" spans="1:9" ht="14.5" x14ac:dyDescent="0.25">
      <c r="A16" s="366"/>
      <c r="B16" s="366"/>
      <c r="C16" s="154" t="s">
        <v>35</v>
      </c>
      <c r="D16" s="127" t="s">
        <v>698</v>
      </c>
      <c r="E16" s="163" t="s">
        <v>3020</v>
      </c>
      <c r="F16" s="182">
        <f>800*8</f>
        <v>6400</v>
      </c>
      <c r="G16" s="355"/>
      <c r="H16" s="322"/>
    </row>
    <row r="17" spans="1:8" x14ac:dyDescent="0.25">
      <c r="A17" s="366"/>
      <c r="B17" s="366"/>
      <c r="C17" s="154"/>
      <c r="D17" s="127"/>
      <c r="E17" s="163"/>
      <c r="F17" s="182"/>
      <c r="G17" s="355"/>
      <c r="H17" s="285"/>
    </row>
    <row r="18" spans="1:8" ht="14.5" x14ac:dyDescent="0.25">
      <c r="A18" s="366"/>
      <c r="B18" s="366" t="s">
        <v>697</v>
      </c>
      <c r="C18" s="154"/>
      <c r="D18" s="127" t="s">
        <v>699</v>
      </c>
      <c r="E18" s="163" t="s">
        <v>3019</v>
      </c>
      <c r="F18" s="182">
        <f>15*12*0.6</f>
        <v>108</v>
      </c>
      <c r="G18" s="355"/>
      <c r="H18" s="285"/>
    </row>
    <row r="19" spans="1:8" x14ac:dyDescent="0.25">
      <c r="A19" s="366"/>
      <c r="B19" s="366"/>
      <c r="C19" s="154"/>
      <c r="D19" s="127"/>
      <c r="E19" s="163"/>
      <c r="F19" s="182"/>
      <c r="G19" s="355"/>
      <c r="H19" s="285"/>
    </row>
    <row r="20" spans="1:8" ht="39" x14ac:dyDescent="0.25">
      <c r="A20" s="366" t="s">
        <v>700</v>
      </c>
      <c r="B20" s="366"/>
      <c r="C20" s="154"/>
      <c r="D20" s="124" t="s">
        <v>2417</v>
      </c>
      <c r="E20" s="163" t="s">
        <v>3019</v>
      </c>
      <c r="F20" s="182">
        <v>60</v>
      </c>
      <c r="G20" s="355"/>
      <c r="H20" s="322"/>
    </row>
    <row r="21" spans="1:8" ht="13" x14ac:dyDescent="0.25">
      <c r="A21" s="366"/>
      <c r="B21" s="366"/>
      <c r="C21" s="154"/>
      <c r="D21" s="124"/>
      <c r="E21" s="163"/>
      <c r="F21" s="182"/>
      <c r="G21" s="355"/>
      <c r="H21" s="285"/>
    </row>
    <row r="22" spans="1:8" ht="26" x14ac:dyDescent="0.25">
      <c r="A22" s="366" t="s">
        <v>2566</v>
      </c>
      <c r="B22" s="366"/>
      <c r="C22" s="154"/>
      <c r="D22" s="102" t="s">
        <v>701</v>
      </c>
      <c r="E22" s="163"/>
      <c r="F22" s="163"/>
      <c r="G22" s="356"/>
      <c r="H22" s="356"/>
    </row>
    <row r="23" spans="1:8" ht="13" x14ac:dyDescent="0.25">
      <c r="A23" s="366"/>
      <c r="B23" s="366"/>
      <c r="C23" s="154"/>
      <c r="D23" s="102"/>
      <c r="E23" s="163"/>
      <c r="F23" s="163"/>
      <c r="G23" s="356"/>
      <c r="H23" s="356"/>
    </row>
    <row r="24" spans="1:8" ht="14.5" x14ac:dyDescent="0.25">
      <c r="A24" s="366"/>
      <c r="B24" s="366" t="s">
        <v>2567</v>
      </c>
      <c r="C24" s="154"/>
      <c r="D24" s="85" t="s">
        <v>702</v>
      </c>
      <c r="E24" s="163" t="s">
        <v>3020</v>
      </c>
      <c r="F24" s="182">
        <f>20*4*4</f>
        <v>320</v>
      </c>
      <c r="G24" s="355"/>
      <c r="H24" s="285"/>
    </row>
    <row r="25" spans="1:8" x14ac:dyDescent="0.25">
      <c r="A25" s="366"/>
      <c r="B25" s="366"/>
      <c r="C25" s="154"/>
      <c r="D25" s="85"/>
      <c r="E25" s="163"/>
      <c r="F25" s="182"/>
      <c r="G25" s="355"/>
      <c r="H25" s="285"/>
    </row>
    <row r="26" spans="1:8" x14ac:dyDescent="0.25">
      <c r="A26" s="366"/>
      <c r="B26" s="366"/>
      <c r="C26" s="154"/>
      <c r="D26" s="85"/>
      <c r="E26" s="163"/>
      <c r="F26" s="182"/>
      <c r="G26" s="355"/>
      <c r="H26" s="322"/>
    </row>
    <row r="27" spans="1:8" x14ac:dyDescent="0.25">
      <c r="A27" s="366"/>
      <c r="B27" s="366"/>
      <c r="C27" s="154"/>
      <c r="D27" s="85"/>
      <c r="E27" s="163"/>
      <c r="F27" s="182"/>
      <c r="G27" s="355"/>
      <c r="H27" s="285"/>
    </row>
    <row r="28" spans="1:8" x14ac:dyDescent="0.25">
      <c r="A28" s="366"/>
      <c r="B28" s="366"/>
      <c r="C28" s="154"/>
      <c r="D28" s="85"/>
      <c r="E28" s="163"/>
      <c r="F28" s="182"/>
      <c r="G28" s="355"/>
      <c r="H28" s="285"/>
    </row>
    <row r="29" spans="1:8" x14ac:dyDescent="0.25">
      <c r="A29" s="366"/>
      <c r="B29" s="366"/>
      <c r="C29" s="154"/>
      <c r="D29" s="85"/>
      <c r="E29" s="163"/>
      <c r="F29" s="182"/>
      <c r="G29" s="355"/>
      <c r="H29" s="285"/>
    </row>
    <row r="30" spans="1:8" x14ac:dyDescent="0.25">
      <c r="A30" s="366"/>
      <c r="B30" s="366"/>
      <c r="C30" s="154"/>
      <c r="D30" s="85"/>
      <c r="E30" s="163"/>
      <c r="F30" s="182"/>
      <c r="G30" s="355"/>
      <c r="H30" s="285"/>
    </row>
    <row r="31" spans="1:8" x14ac:dyDescent="0.25">
      <c r="A31" s="366"/>
      <c r="B31" s="366"/>
      <c r="C31" s="154"/>
      <c r="D31" s="85"/>
      <c r="E31" s="163"/>
      <c r="F31" s="182"/>
      <c r="G31" s="355"/>
      <c r="H31" s="285"/>
    </row>
    <row r="32" spans="1:8" x14ac:dyDescent="0.25">
      <c r="A32" s="366"/>
      <c r="B32" s="366"/>
      <c r="C32" s="154"/>
      <c r="D32" s="85"/>
      <c r="E32" s="163"/>
      <c r="F32" s="182"/>
      <c r="G32" s="355"/>
      <c r="H32" s="285"/>
    </row>
    <row r="33" spans="1:8" x14ac:dyDescent="0.25">
      <c r="A33" s="366"/>
      <c r="B33" s="366"/>
      <c r="C33" s="154"/>
      <c r="D33" s="85"/>
      <c r="E33" s="163"/>
      <c r="F33" s="182"/>
      <c r="G33" s="355"/>
      <c r="H33" s="285"/>
    </row>
    <row r="34" spans="1:8" x14ac:dyDescent="0.25">
      <c r="A34" s="366"/>
      <c r="B34" s="366"/>
      <c r="C34" s="154"/>
      <c r="D34" s="85"/>
      <c r="E34" s="163"/>
      <c r="F34" s="182"/>
      <c r="G34" s="355"/>
      <c r="H34" s="285"/>
    </row>
    <row r="35" spans="1:8" x14ac:dyDescent="0.25">
      <c r="A35" s="366"/>
      <c r="B35" s="366"/>
      <c r="C35" s="154"/>
      <c r="D35" s="85"/>
      <c r="E35" s="163"/>
      <c r="F35" s="182"/>
      <c r="G35" s="355"/>
      <c r="H35" s="285"/>
    </row>
    <row r="36" spans="1:8" x14ac:dyDescent="0.25">
      <c r="A36" s="366"/>
      <c r="B36" s="366"/>
      <c r="C36" s="154"/>
      <c r="D36" s="85"/>
      <c r="E36" s="163"/>
      <c r="F36" s="182"/>
      <c r="G36" s="355"/>
      <c r="H36" s="285"/>
    </row>
    <row r="37" spans="1:8" x14ac:dyDescent="0.25">
      <c r="A37" s="366"/>
      <c r="B37" s="366"/>
      <c r="C37" s="154"/>
      <c r="D37" s="85"/>
      <c r="E37" s="163"/>
      <c r="F37" s="182"/>
      <c r="G37" s="355"/>
      <c r="H37" s="285"/>
    </row>
    <row r="38" spans="1:8" x14ac:dyDescent="0.25">
      <c r="A38" s="366"/>
      <c r="B38" s="366"/>
      <c r="C38" s="154"/>
      <c r="D38" s="85"/>
      <c r="E38" s="163"/>
      <c r="F38" s="182"/>
      <c r="G38" s="355"/>
      <c r="H38" s="285"/>
    </row>
    <row r="39" spans="1:8" x14ac:dyDescent="0.25">
      <c r="A39" s="366"/>
      <c r="B39" s="366"/>
      <c r="C39" s="154"/>
      <c r="D39" s="85"/>
      <c r="E39" s="163"/>
      <c r="F39" s="182"/>
      <c r="G39" s="355"/>
      <c r="H39" s="285"/>
    </row>
    <row r="40" spans="1:8" x14ac:dyDescent="0.25">
      <c r="A40" s="366"/>
      <c r="B40" s="366"/>
      <c r="C40" s="154"/>
      <c r="D40" s="85"/>
      <c r="E40" s="163"/>
      <c r="F40" s="182"/>
      <c r="G40" s="355"/>
      <c r="H40" s="285"/>
    </row>
    <row r="41" spans="1:8" x14ac:dyDescent="0.25">
      <c r="A41" s="366"/>
      <c r="B41" s="366"/>
      <c r="C41" s="154"/>
      <c r="D41" s="85"/>
      <c r="E41" s="163"/>
      <c r="F41" s="182"/>
      <c r="G41" s="355"/>
      <c r="H41" s="285"/>
    </row>
    <row r="42" spans="1:8" x14ac:dyDescent="0.25">
      <c r="A42" s="366"/>
      <c r="B42" s="366"/>
      <c r="C42" s="154"/>
      <c r="D42" s="85"/>
      <c r="E42" s="163"/>
      <c r="F42" s="182"/>
      <c r="G42" s="355"/>
      <c r="H42" s="285"/>
    </row>
    <row r="43" spans="1:8" x14ac:dyDescent="0.25">
      <c r="A43" s="366"/>
      <c r="B43" s="366"/>
      <c r="C43" s="154"/>
      <c r="D43" s="85"/>
      <c r="E43" s="163"/>
      <c r="F43" s="182"/>
      <c r="G43" s="355"/>
      <c r="H43" s="285"/>
    </row>
    <row r="44" spans="1:8" x14ac:dyDescent="0.25">
      <c r="A44" s="366"/>
      <c r="B44" s="366"/>
      <c r="C44" s="154"/>
      <c r="D44" s="85"/>
      <c r="E44" s="163"/>
      <c r="F44" s="182"/>
      <c r="G44" s="355"/>
      <c r="H44" s="285"/>
    </row>
    <row r="45" spans="1:8" x14ac:dyDescent="0.25">
      <c r="A45" s="366"/>
      <c r="B45" s="366"/>
      <c r="C45" s="154"/>
      <c r="D45" s="85"/>
      <c r="E45" s="163"/>
      <c r="F45" s="182"/>
      <c r="G45" s="355"/>
      <c r="H45" s="285"/>
    </row>
    <row r="46" spans="1:8" x14ac:dyDescent="0.25">
      <c r="A46" s="366"/>
      <c r="B46" s="366"/>
      <c r="C46" s="154"/>
      <c r="D46" s="85"/>
      <c r="E46" s="163"/>
      <c r="F46" s="182"/>
      <c r="G46" s="355"/>
      <c r="H46" s="285"/>
    </row>
    <row r="47" spans="1:8" x14ac:dyDescent="0.25">
      <c r="A47" s="366"/>
      <c r="B47" s="366"/>
      <c r="C47" s="154"/>
      <c r="D47" s="85"/>
      <c r="E47" s="163"/>
      <c r="F47" s="182"/>
      <c r="G47" s="355"/>
      <c r="H47" s="285"/>
    </row>
    <row r="48" spans="1:8" ht="13" x14ac:dyDescent="0.25">
      <c r="A48" s="366"/>
      <c r="B48" s="366"/>
      <c r="C48" s="154"/>
      <c r="D48" s="124"/>
      <c r="E48" s="163"/>
      <c r="F48" s="163"/>
      <c r="G48" s="356"/>
      <c r="H48" s="356"/>
    </row>
    <row r="49" spans="1:8" ht="13" x14ac:dyDescent="0.25">
      <c r="A49" s="366"/>
      <c r="B49" s="366"/>
      <c r="C49" s="154"/>
      <c r="D49" s="124"/>
      <c r="E49" s="163"/>
      <c r="F49" s="163"/>
      <c r="G49" s="356"/>
      <c r="H49" s="356"/>
    </row>
    <row r="50" spans="1:8" x14ac:dyDescent="0.25">
      <c r="A50" s="407"/>
      <c r="B50" s="407"/>
      <c r="C50" s="202"/>
      <c r="D50" s="200"/>
      <c r="E50" s="347"/>
      <c r="F50" s="347"/>
      <c r="G50" s="358"/>
      <c r="H50" s="358"/>
    </row>
    <row r="51" spans="1:8" ht="13" x14ac:dyDescent="0.25">
      <c r="A51" s="281" t="s">
        <v>692</v>
      </c>
      <c r="B51" s="529" t="s">
        <v>19</v>
      </c>
      <c r="C51" s="530"/>
      <c r="D51" s="530"/>
      <c r="E51" s="530"/>
      <c r="F51" s="530"/>
      <c r="G51" s="531"/>
      <c r="H51" s="359"/>
    </row>
    <row r="1048327" spans="5:5" x14ac:dyDescent="0.25">
      <c r="E1048327" s="49"/>
    </row>
  </sheetData>
  <mergeCells count="2">
    <mergeCell ref="E5:H5"/>
    <mergeCell ref="B51:G51"/>
  </mergeCells>
  <phoneticPr fontId="8" type="noConversion"/>
  <pageMargins left="0.75" right="0.75" top="1" bottom="1" header="0.5" footer="0.5"/>
  <pageSetup paperSize="9" scale="9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5E90B-46C9-4AC2-A6B9-383311243C2D}">
  <sheetPr codeName="Sheet22">
    <tabColor rgb="FF92D050"/>
  </sheetPr>
  <dimension ref="A1:I1048325"/>
  <sheetViews>
    <sheetView view="pageBreakPreview" topLeftCell="A11" zoomScaleNormal="100" zoomScaleSheetLayoutView="100" workbookViewId="0">
      <selection activeCell="F12" sqref="F12:F20"/>
    </sheetView>
  </sheetViews>
  <sheetFormatPr defaultRowHeight="12.5" x14ac:dyDescent="0.25"/>
  <cols>
    <col min="1" max="1" width="7.36328125" style="37" customWidth="1"/>
    <col min="2" max="2" width="9" style="37" bestFit="1" customWidth="1"/>
    <col min="3" max="3" width="4.6328125" style="37" customWidth="1"/>
    <col min="4" max="4" width="40.6328125" style="37" customWidth="1"/>
    <col min="5" max="5" width="7.453125" style="37" customWidth="1"/>
    <col min="6" max="6" width="7.54296875" style="37" customWidth="1"/>
    <col min="7" max="7" width="9.453125" style="37" customWidth="1"/>
    <col min="8" max="8" width="12.0898437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3230</v>
      </c>
    </row>
    <row r="2" spans="1:9" x14ac:dyDescent="0.25">
      <c r="A2" s="275" t="s">
        <v>3229</v>
      </c>
    </row>
    <row r="3" spans="1:9" x14ac:dyDescent="0.25">
      <c r="A3" s="276" t="s">
        <v>3228</v>
      </c>
    </row>
    <row r="5" spans="1:9" ht="12.75" customHeight="1" x14ac:dyDescent="0.25">
      <c r="A5" s="107" t="s">
        <v>3023</v>
      </c>
      <c r="B5" s="108"/>
      <c r="C5" s="108"/>
      <c r="D5" s="108"/>
      <c r="E5" s="525"/>
      <c r="F5" s="525"/>
      <c r="G5" s="525"/>
      <c r="H5" s="526"/>
    </row>
    <row r="6" spans="1:9" ht="13" x14ac:dyDescent="0.3">
      <c r="A6" s="282" t="s">
        <v>0</v>
      </c>
      <c r="B6" s="282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297"/>
      <c r="B7" s="297"/>
      <c r="C7" s="324"/>
      <c r="D7" s="299"/>
      <c r="E7" s="327"/>
      <c r="F7" s="327"/>
      <c r="G7" s="327"/>
      <c r="H7" s="328"/>
    </row>
    <row r="8" spans="1:9" x14ac:dyDescent="0.25">
      <c r="A8" s="154"/>
      <c r="B8" s="154"/>
      <c r="C8" s="154"/>
      <c r="D8" s="59"/>
      <c r="E8" s="14"/>
      <c r="F8" s="14"/>
      <c r="G8" s="14"/>
      <c r="H8" s="13"/>
    </row>
    <row r="9" spans="1:9" ht="13" x14ac:dyDescent="0.25">
      <c r="A9" s="154" t="s">
        <v>705</v>
      </c>
      <c r="B9" s="154"/>
      <c r="C9" s="154"/>
      <c r="D9" s="124" t="s">
        <v>706</v>
      </c>
      <c r="E9" s="14"/>
      <c r="F9" s="14"/>
      <c r="G9" s="14"/>
      <c r="H9" s="150"/>
    </row>
    <row r="10" spans="1:9" ht="25" x14ac:dyDescent="0.25">
      <c r="A10" s="154"/>
      <c r="B10" s="154" t="s">
        <v>707</v>
      </c>
      <c r="C10" s="154"/>
      <c r="D10" s="125" t="s">
        <v>708</v>
      </c>
      <c r="E10" s="163"/>
      <c r="F10" s="163"/>
      <c r="G10" s="340"/>
      <c r="H10" s="340"/>
    </row>
    <row r="11" spans="1:9" x14ac:dyDescent="0.25">
      <c r="A11" s="154"/>
      <c r="B11" s="154"/>
      <c r="C11" s="154"/>
      <c r="D11" s="125"/>
      <c r="E11" s="163"/>
      <c r="F11" s="163"/>
      <c r="G11" s="340"/>
      <c r="H11" s="340"/>
    </row>
    <row r="12" spans="1:9" ht="25.5" x14ac:dyDescent="0.25">
      <c r="A12" s="154"/>
      <c r="B12" s="154"/>
      <c r="C12" s="366" t="s">
        <v>22</v>
      </c>
      <c r="D12" s="238" t="s">
        <v>3242</v>
      </c>
      <c r="E12" s="163" t="s">
        <v>3019</v>
      </c>
      <c r="F12" s="182">
        <f>1600*2*0.15*2</f>
        <v>960</v>
      </c>
      <c r="G12" s="349"/>
      <c r="H12" s="322"/>
      <c r="I12" s="252"/>
    </row>
    <row r="13" spans="1:9" x14ac:dyDescent="0.25">
      <c r="A13" s="154"/>
      <c r="B13" s="154"/>
      <c r="C13" s="366"/>
      <c r="D13" s="238"/>
      <c r="E13" s="163"/>
      <c r="F13" s="182"/>
      <c r="G13" s="349"/>
      <c r="H13" s="322"/>
      <c r="I13" s="252"/>
    </row>
    <row r="14" spans="1:9" ht="25.5" x14ac:dyDescent="0.25">
      <c r="A14" s="154"/>
      <c r="B14" s="154"/>
      <c r="C14" s="366" t="s">
        <v>35</v>
      </c>
      <c r="D14" s="238" t="s">
        <v>3024</v>
      </c>
      <c r="E14" s="163" t="s">
        <v>3019</v>
      </c>
      <c r="F14" s="182">
        <v>1615</v>
      </c>
      <c r="G14" s="349"/>
      <c r="H14" s="322"/>
      <c r="I14" s="252"/>
    </row>
    <row r="15" spans="1:9" x14ac:dyDescent="0.25">
      <c r="A15" s="154"/>
      <c r="B15" s="154"/>
      <c r="C15" s="366"/>
      <c r="D15" s="238"/>
      <c r="E15" s="163"/>
      <c r="F15" s="182"/>
      <c r="G15" s="349"/>
      <c r="H15" s="322"/>
      <c r="I15" s="252"/>
    </row>
    <row r="16" spans="1:9" ht="26" customHeight="1" x14ac:dyDescent="0.25">
      <c r="A16" s="154"/>
      <c r="B16" s="154"/>
      <c r="C16" s="366" t="s">
        <v>21</v>
      </c>
      <c r="D16" s="238" t="s">
        <v>3025</v>
      </c>
      <c r="E16" s="163" t="s">
        <v>3019</v>
      </c>
      <c r="F16" s="182"/>
      <c r="G16" s="349"/>
      <c r="H16" s="322" t="s">
        <v>3008</v>
      </c>
      <c r="I16" s="252"/>
    </row>
    <row r="17" spans="1:9" x14ac:dyDescent="0.25">
      <c r="A17" s="154"/>
      <c r="B17" s="154"/>
      <c r="C17" s="366"/>
      <c r="D17" s="238"/>
      <c r="E17" s="163"/>
      <c r="F17" s="182"/>
      <c r="G17" s="349"/>
      <c r="H17" s="322"/>
      <c r="I17" s="252"/>
    </row>
    <row r="18" spans="1:9" ht="26" customHeight="1" x14ac:dyDescent="0.25">
      <c r="A18" s="154"/>
      <c r="B18" s="154"/>
      <c r="C18" s="366" t="s">
        <v>3274</v>
      </c>
      <c r="D18" s="238" t="s">
        <v>3275</v>
      </c>
      <c r="E18" s="163" t="s">
        <v>3019</v>
      </c>
      <c r="F18" s="182">
        <v>1564</v>
      </c>
      <c r="G18" s="349"/>
      <c r="H18" s="322"/>
      <c r="I18" s="252"/>
    </row>
    <row r="19" spans="1:9" x14ac:dyDescent="0.25">
      <c r="A19" s="154"/>
      <c r="B19" s="154"/>
      <c r="C19" s="366"/>
      <c r="D19" s="238"/>
      <c r="E19" s="163"/>
      <c r="F19" s="182"/>
      <c r="G19" s="349"/>
      <c r="H19" s="322"/>
      <c r="I19" s="252"/>
    </row>
    <row r="20" spans="1:9" ht="26" x14ac:dyDescent="0.25">
      <c r="A20" s="154"/>
      <c r="B20" s="154"/>
      <c r="C20" s="366" t="s">
        <v>3236</v>
      </c>
      <c r="D20" s="238" t="s">
        <v>3237</v>
      </c>
      <c r="E20" s="163" t="s">
        <v>3019</v>
      </c>
      <c r="F20" s="182">
        <v>2025</v>
      </c>
      <c r="G20" s="349"/>
      <c r="H20" s="322"/>
    </row>
    <row r="21" spans="1:9" ht="13" x14ac:dyDescent="0.25">
      <c r="A21" s="154"/>
      <c r="B21" s="154"/>
      <c r="C21" s="154"/>
      <c r="D21" s="124"/>
      <c r="E21" s="163"/>
      <c r="F21" s="182"/>
      <c r="G21" s="349"/>
      <c r="H21" s="322"/>
    </row>
    <row r="22" spans="1:9" ht="13" x14ac:dyDescent="0.25">
      <c r="A22" s="154"/>
      <c r="B22" s="154"/>
      <c r="C22" s="154"/>
      <c r="D22" s="124"/>
      <c r="E22" s="163"/>
      <c r="F22" s="182"/>
      <c r="G22" s="349"/>
      <c r="H22" s="322"/>
    </row>
    <row r="23" spans="1:9" ht="13" x14ac:dyDescent="0.25">
      <c r="A23" s="154"/>
      <c r="B23" s="154"/>
      <c r="C23" s="154"/>
      <c r="D23" s="124"/>
      <c r="E23" s="163"/>
      <c r="F23" s="182"/>
      <c r="G23" s="349"/>
      <c r="H23" s="322"/>
    </row>
    <row r="24" spans="1:9" ht="13" x14ac:dyDescent="0.25">
      <c r="A24" s="154"/>
      <c r="B24" s="154"/>
      <c r="C24" s="154"/>
      <c r="D24" s="124"/>
      <c r="E24" s="163"/>
      <c r="F24" s="163"/>
      <c r="G24" s="340"/>
      <c r="H24" s="340"/>
    </row>
    <row r="25" spans="1:9" x14ac:dyDescent="0.25">
      <c r="A25" s="154"/>
      <c r="B25" s="154"/>
      <c r="C25" s="154"/>
      <c r="D25" s="125"/>
      <c r="E25" s="163"/>
      <c r="F25" s="163"/>
      <c r="G25" s="340"/>
      <c r="H25" s="340"/>
    </row>
    <row r="26" spans="1:9" x14ac:dyDescent="0.25">
      <c r="A26" s="154"/>
      <c r="B26" s="154"/>
      <c r="C26" s="154"/>
      <c r="D26" s="238"/>
      <c r="E26" s="163"/>
      <c r="F26" s="182"/>
      <c r="G26" s="349"/>
      <c r="H26" s="322"/>
      <c r="I26" s="252"/>
    </row>
    <row r="27" spans="1:9" x14ac:dyDescent="0.25">
      <c r="A27" s="154"/>
      <c r="B27" s="154"/>
      <c r="C27" s="154"/>
      <c r="D27" s="238"/>
      <c r="E27" s="163"/>
      <c r="F27" s="182"/>
      <c r="G27" s="349"/>
      <c r="H27" s="322"/>
      <c r="I27" s="252"/>
    </row>
    <row r="28" spans="1:9" x14ac:dyDescent="0.25">
      <c r="A28" s="154"/>
      <c r="B28" s="154"/>
      <c r="C28" s="154"/>
      <c r="D28" s="89"/>
      <c r="E28" s="163"/>
      <c r="F28" s="163"/>
      <c r="G28" s="340"/>
      <c r="H28" s="340"/>
    </row>
    <row r="29" spans="1:9" x14ac:dyDescent="0.25">
      <c r="A29" s="154"/>
      <c r="B29" s="154"/>
      <c r="C29" s="154"/>
      <c r="D29" s="89"/>
      <c r="E29" s="163"/>
      <c r="F29" s="163"/>
      <c r="G29" s="340"/>
      <c r="H29" s="340"/>
    </row>
    <row r="30" spans="1:9" x14ac:dyDescent="0.25">
      <c r="A30" s="154"/>
      <c r="B30" s="154"/>
      <c r="C30" s="154"/>
      <c r="D30" s="89"/>
      <c r="E30" s="163"/>
      <c r="F30" s="163"/>
      <c r="G30" s="340"/>
      <c r="H30" s="340"/>
    </row>
    <row r="31" spans="1:9" x14ac:dyDescent="0.25">
      <c r="A31" s="154"/>
      <c r="B31" s="154"/>
      <c r="C31" s="154"/>
      <c r="D31" s="89"/>
      <c r="E31" s="163"/>
      <c r="F31" s="163"/>
      <c r="G31" s="340"/>
      <c r="H31" s="340"/>
    </row>
    <row r="32" spans="1:9" x14ac:dyDescent="0.25">
      <c r="A32" s="154"/>
      <c r="B32" s="154"/>
      <c r="C32" s="154"/>
      <c r="D32" s="89"/>
      <c r="E32" s="163"/>
      <c r="F32" s="163"/>
      <c r="G32" s="340"/>
      <c r="H32" s="340"/>
    </row>
    <row r="33" spans="1:8" x14ac:dyDescent="0.25">
      <c r="A33" s="154"/>
      <c r="B33" s="154"/>
      <c r="C33" s="154"/>
      <c r="D33" s="89"/>
      <c r="E33" s="163"/>
      <c r="F33" s="163"/>
      <c r="G33" s="340"/>
      <c r="H33" s="340"/>
    </row>
    <row r="34" spans="1:8" x14ac:dyDescent="0.25">
      <c r="A34" s="154"/>
      <c r="B34" s="154"/>
      <c r="C34" s="154"/>
      <c r="D34" s="89"/>
      <c r="E34" s="163"/>
      <c r="F34" s="163"/>
      <c r="G34" s="340"/>
      <c r="H34" s="340"/>
    </row>
    <row r="35" spans="1:8" x14ac:dyDescent="0.25">
      <c r="A35" s="154"/>
      <c r="B35" s="154"/>
      <c r="C35" s="154"/>
      <c r="D35" s="89"/>
      <c r="E35" s="163"/>
      <c r="F35" s="163"/>
      <c r="G35" s="340"/>
      <c r="H35" s="340"/>
    </row>
    <row r="36" spans="1:8" x14ac:dyDescent="0.25">
      <c r="A36" s="154"/>
      <c r="B36" s="154"/>
      <c r="C36" s="154"/>
      <c r="D36" s="89"/>
      <c r="E36" s="163"/>
      <c r="F36" s="163"/>
      <c r="G36" s="340"/>
      <c r="H36" s="340"/>
    </row>
    <row r="37" spans="1:8" x14ac:dyDescent="0.25">
      <c r="A37" s="154"/>
      <c r="B37" s="154"/>
      <c r="C37" s="154"/>
      <c r="D37" s="89"/>
      <c r="E37" s="163"/>
      <c r="F37" s="163"/>
      <c r="G37" s="340"/>
      <c r="H37" s="340"/>
    </row>
    <row r="38" spans="1:8" x14ac:dyDescent="0.25">
      <c r="A38" s="154"/>
      <c r="B38" s="154"/>
      <c r="C38" s="154"/>
      <c r="D38" s="89"/>
      <c r="E38" s="163"/>
      <c r="F38" s="163"/>
      <c r="G38" s="340"/>
      <c r="H38" s="340"/>
    </row>
    <row r="39" spans="1:8" x14ac:dyDescent="0.25">
      <c r="A39" s="154"/>
      <c r="B39" s="154"/>
      <c r="C39" s="154"/>
      <c r="D39" s="89"/>
      <c r="E39" s="163"/>
      <c r="F39" s="163"/>
      <c r="G39" s="340"/>
      <c r="H39" s="340"/>
    </row>
    <row r="40" spans="1:8" x14ac:dyDescent="0.25">
      <c r="A40" s="154"/>
      <c r="B40" s="154"/>
      <c r="C40" s="154"/>
      <c r="D40" s="89"/>
      <c r="E40" s="163"/>
      <c r="F40" s="163"/>
      <c r="G40" s="340"/>
      <c r="H40" s="340"/>
    </row>
    <row r="41" spans="1:8" x14ac:dyDescent="0.25">
      <c r="A41" s="154"/>
      <c r="B41" s="154"/>
      <c r="C41" s="154"/>
      <c r="D41" s="89"/>
      <c r="E41" s="163"/>
      <c r="F41" s="163"/>
      <c r="G41" s="340"/>
      <c r="H41" s="340"/>
    </row>
    <row r="42" spans="1:8" x14ac:dyDescent="0.25">
      <c r="A42" s="154"/>
      <c r="B42" s="154"/>
      <c r="C42" s="154"/>
      <c r="D42" s="89"/>
      <c r="E42" s="163"/>
      <c r="F42" s="163"/>
      <c r="G42" s="340"/>
      <c r="H42" s="340"/>
    </row>
    <row r="43" spans="1:8" x14ac:dyDescent="0.25">
      <c r="A43" s="154"/>
      <c r="B43" s="154"/>
      <c r="C43" s="154"/>
      <c r="D43" s="89"/>
      <c r="E43" s="163"/>
      <c r="F43" s="163"/>
      <c r="G43" s="340"/>
      <c r="H43" s="340"/>
    </row>
    <row r="44" spans="1:8" x14ac:dyDescent="0.25">
      <c r="A44" s="154"/>
      <c r="B44" s="154"/>
      <c r="C44" s="154"/>
      <c r="D44" s="89"/>
      <c r="E44" s="163"/>
      <c r="F44" s="163"/>
      <c r="G44" s="340"/>
      <c r="H44" s="340"/>
    </row>
    <row r="45" spans="1:8" x14ac:dyDescent="0.25">
      <c r="A45" s="154"/>
      <c r="B45" s="154"/>
      <c r="C45" s="154"/>
      <c r="D45" s="89"/>
      <c r="E45" s="163"/>
      <c r="F45" s="163"/>
      <c r="G45" s="340"/>
      <c r="H45" s="340"/>
    </row>
    <row r="46" spans="1:8" x14ac:dyDescent="0.25">
      <c r="A46" s="154"/>
      <c r="B46" s="154"/>
      <c r="C46" s="154"/>
      <c r="D46" s="89"/>
      <c r="E46" s="163"/>
      <c r="F46" s="163"/>
      <c r="G46" s="340"/>
      <c r="H46" s="340"/>
    </row>
    <row r="47" spans="1:8" x14ac:dyDescent="0.25">
      <c r="A47" s="128"/>
      <c r="B47" s="128"/>
      <c r="C47" s="128"/>
      <c r="D47" s="85"/>
      <c r="E47" s="189"/>
      <c r="F47" s="163"/>
      <c r="G47" s="340"/>
      <c r="H47" s="340"/>
    </row>
    <row r="48" spans="1:8" x14ac:dyDescent="0.25">
      <c r="A48" s="202"/>
      <c r="B48" s="202"/>
      <c r="C48" s="202"/>
      <c r="D48" s="200"/>
      <c r="E48" s="347"/>
      <c r="F48" s="347"/>
      <c r="G48" s="342"/>
      <c r="H48" s="342"/>
    </row>
    <row r="49" spans="1:8" ht="13" x14ac:dyDescent="0.25">
      <c r="A49" s="281" t="s">
        <v>703</v>
      </c>
      <c r="B49" s="529" t="s">
        <v>19</v>
      </c>
      <c r="C49" s="530"/>
      <c r="D49" s="530"/>
      <c r="E49" s="530"/>
      <c r="F49" s="530"/>
      <c r="G49" s="531"/>
      <c r="H49" s="345"/>
    </row>
    <row r="1048325" spans="5:5" x14ac:dyDescent="0.25">
      <c r="E1048325" s="49"/>
    </row>
  </sheetData>
  <mergeCells count="2">
    <mergeCell ref="E5:H5"/>
    <mergeCell ref="B49:G49"/>
  </mergeCells>
  <phoneticPr fontId="8" type="noConversion"/>
  <pageMargins left="0.75" right="0.75" top="1" bottom="1" header="0.5" footer="0.5"/>
  <pageSetup paperSize="9" scale="8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8F5BF-17D6-4B64-B4A6-EC1FFA04D001}">
  <sheetPr codeName="Sheet23">
    <tabColor rgb="FF92D050"/>
  </sheetPr>
  <dimension ref="A1:I1048329"/>
  <sheetViews>
    <sheetView view="pageBreakPreview" topLeftCell="A9" zoomScaleNormal="100" zoomScaleSheetLayoutView="100" workbookViewId="0">
      <selection activeCell="F11" sqref="F11:F21"/>
    </sheetView>
  </sheetViews>
  <sheetFormatPr defaultRowHeight="12.5" x14ac:dyDescent="0.25"/>
  <cols>
    <col min="1" max="1" width="7.90625" style="37" customWidth="1"/>
    <col min="2" max="2" width="9" style="37" bestFit="1" customWidth="1"/>
    <col min="3" max="3" width="3.90625" style="37" customWidth="1"/>
    <col min="4" max="4" width="40.6328125" style="37" customWidth="1"/>
    <col min="5" max="5" width="7.453125" style="37" customWidth="1"/>
    <col min="6" max="6" width="7.36328125" style="37" customWidth="1"/>
    <col min="7" max="7" width="9.90625" style="37" customWidth="1"/>
    <col min="8" max="8" width="10.906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3230</v>
      </c>
    </row>
    <row r="2" spans="1:9" x14ac:dyDescent="0.25">
      <c r="A2" s="275" t="s">
        <v>3229</v>
      </c>
    </row>
    <row r="3" spans="1:9" x14ac:dyDescent="0.25">
      <c r="A3" s="276" t="s">
        <v>3228</v>
      </c>
    </row>
    <row r="5" spans="1:9" ht="12.75" customHeight="1" x14ac:dyDescent="0.25">
      <c r="A5" s="107" t="s">
        <v>3026</v>
      </c>
      <c r="B5" s="108"/>
      <c r="C5" s="108"/>
      <c r="D5" s="108"/>
      <c r="E5" s="525"/>
      <c r="F5" s="525"/>
      <c r="G5" s="525"/>
      <c r="H5" s="526"/>
    </row>
    <row r="6" spans="1:9" ht="13" x14ac:dyDescent="0.3">
      <c r="A6" s="281" t="s">
        <v>0</v>
      </c>
      <c r="B6" s="281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297"/>
      <c r="B7" s="297"/>
      <c r="C7" s="324"/>
      <c r="D7" s="299"/>
      <c r="E7" s="327"/>
      <c r="F7" s="327"/>
      <c r="G7" s="327"/>
      <c r="H7" s="328"/>
    </row>
    <row r="8" spans="1:9" x14ac:dyDescent="0.25">
      <c r="A8" s="154"/>
      <c r="B8" s="154"/>
      <c r="C8" s="154"/>
      <c r="D8" s="59"/>
      <c r="E8" s="14"/>
      <c r="F8" s="14"/>
      <c r="G8" s="14"/>
      <c r="H8" s="13"/>
    </row>
    <row r="9" spans="1:9" ht="13" x14ac:dyDescent="0.25">
      <c r="A9" s="154" t="s">
        <v>711</v>
      </c>
      <c r="B9" s="154"/>
      <c r="C9" s="154"/>
      <c r="D9" s="124" t="s">
        <v>713</v>
      </c>
      <c r="E9" s="189"/>
      <c r="F9" s="163"/>
      <c r="G9" s="163"/>
      <c r="H9" s="351"/>
    </row>
    <row r="10" spans="1:9" ht="13" x14ac:dyDescent="0.25">
      <c r="A10" s="154"/>
      <c r="B10" s="154"/>
      <c r="C10" s="154"/>
      <c r="D10" s="124"/>
      <c r="E10" s="189"/>
      <c r="F10" s="163"/>
      <c r="G10" s="163"/>
      <c r="H10" s="351"/>
    </row>
    <row r="11" spans="1:9" ht="14.5" x14ac:dyDescent="0.25">
      <c r="A11" s="154"/>
      <c r="B11" s="154" t="s">
        <v>712</v>
      </c>
      <c r="C11" s="154"/>
      <c r="D11" s="238" t="s">
        <v>3029</v>
      </c>
      <c r="E11" s="163" t="s">
        <v>3019</v>
      </c>
      <c r="F11" s="182">
        <v>1564</v>
      </c>
      <c r="G11" s="339"/>
      <c r="H11" s="322"/>
      <c r="I11" s="252"/>
    </row>
    <row r="12" spans="1:9" x14ac:dyDescent="0.25">
      <c r="A12" s="154"/>
      <c r="B12" s="154"/>
      <c r="C12" s="154"/>
      <c r="D12" s="238"/>
      <c r="E12" s="163"/>
      <c r="F12" s="182"/>
      <c r="G12" s="339"/>
      <c r="H12" s="322"/>
      <c r="I12" s="252"/>
    </row>
    <row r="13" spans="1:9" ht="13" x14ac:dyDescent="0.25">
      <c r="A13" s="154" t="s">
        <v>714</v>
      </c>
      <c r="B13" s="154"/>
      <c r="C13" s="154"/>
      <c r="D13" s="124" t="s">
        <v>715</v>
      </c>
      <c r="E13" s="189"/>
      <c r="F13" s="163"/>
      <c r="G13" s="341"/>
      <c r="H13" s="341"/>
    </row>
    <row r="14" spans="1:9" x14ac:dyDescent="0.25">
      <c r="A14" s="154"/>
      <c r="B14" s="154"/>
      <c r="C14" s="154"/>
      <c r="D14" s="238"/>
      <c r="E14" s="163"/>
      <c r="F14" s="182"/>
      <c r="G14" s="339"/>
      <c r="H14" s="322"/>
      <c r="I14" s="252"/>
    </row>
    <row r="15" spans="1:9" ht="26" x14ac:dyDescent="0.25">
      <c r="A15" s="154"/>
      <c r="B15" s="489" t="s">
        <v>3149</v>
      </c>
      <c r="C15" s="366" t="s">
        <v>24</v>
      </c>
      <c r="D15" s="238" t="s">
        <v>3241</v>
      </c>
      <c r="E15" s="163" t="s">
        <v>3019</v>
      </c>
      <c r="F15" s="182">
        <v>1564</v>
      </c>
      <c r="G15" s="339"/>
      <c r="H15" s="322"/>
      <c r="I15" s="252"/>
    </row>
    <row r="16" spans="1:9" ht="13" x14ac:dyDescent="0.25">
      <c r="A16" s="154"/>
      <c r="B16" s="154"/>
      <c r="C16" s="154"/>
      <c r="D16" s="239"/>
      <c r="E16" s="163"/>
      <c r="F16" s="182"/>
      <c r="G16" s="339"/>
      <c r="H16" s="322"/>
      <c r="I16" s="252"/>
    </row>
    <row r="17" spans="1:9" ht="26" x14ac:dyDescent="0.25">
      <c r="A17" s="154" t="s">
        <v>716</v>
      </c>
      <c r="B17" s="154"/>
      <c r="C17" s="154"/>
      <c r="D17" s="124" t="s">
        <v>718</v>
      </c>
      <c r="E17" s="189"/>
      <c r="F17" s="163"/>
      <c r="G17" s="341"/>
      <c r="H17" s="341"/>
    </row>
    <row r="18" spans="1:9" ht="13" x14ac:dyDescent="0.25">
      <c r="A18" s="154"/>
      <c r="B18" s="154"/>
      <c r="C18" s="154"/>
      <c r="D18" s="124"/>
      <c r="E18" s="189"/>
      <c r="F18" s="163"/>
      <c r="G18" s="341"/>
      <c r="H18" s="341"/>
    </row>
    <row r="19" spans="1:9" ht="25.5" x14ac:dyDescent="0.25">
      <c r="A19" s="154"/>
      <c r="B19" s="154" t="s">
        <v>717</v>
      </c>
      <c r="C19" s="154"/>
      <c r="D19" s="238" t="s">
        <v>3030</v>
      </c>
      <c r="E19" s="189"/>
      <c r="F19" s="163"/>
      <c r="G19" s="341"/>
      <c r="H19" s="341"/>
      <c r="I19" s="252"/>
    </row>
    <row r="20" spans="1:9" x14ac:dyDescent="0.25">
      <c r="A20" s="154"/>
      <c r="B20" s="154"/>
      <c r="C20" s="154"/>
      <c r="D20" s="238"/>
      <c r="E20" s="189"/>
      <c r="F20" s="163"/>
      <c r="G20" s="341"/>
      <c r="H20" s="341"/>
      <c r="I20" s="252"/>
    </row>
    <row r="21" spans="1:9" x14ac:dyDescent="0.25">
      <c r="A21" s="154"/>
      <c r="B21" s="154"/>
      <c r="C21" s="154" t="s">
        <v>24</v>
      </c>
      <c r="D21" s="238" t="s">
        <v>3150</v>
      </c>
      <c r="E21" s="189" t="s">
        <v>2997</v>
      </c>
      <c r="F21" s="471">
        <v>96.186000000000007</v>
      </c>
      <c r="G21" s="339"/>
      <c r="H21" s="322"/>
      <c r="I21" s="252"/>
    </row>
    <row r="22" spans="1:9" x14ac:dyDescent="0.25">
      <c r="A22" s="154"/>
      <c r="B22" s="154"/>
      <c r="C22" s="154"/>
      <c r="D22" s="238"/>
      <c r="E22" s="189"/>
      <c r="F22" s="182"/>
      <c r="G22" s="339"/>
      <c r="H22" s="322"/>
      <c r="I22" s="252"/>
    </row>
    <row r="23" spans="1:9" ht="13" x14ac:dyDescent="0.25">
      <c r="A23" s="154" t="s">
        <v>719</v>
      </c>
      <c r="B23" s="154"/>
      <c r="C23" s="154"/>
      <c r="D23" s="124" t="s">
        <v>11</v>
      </c>
      <c r="E23" s="160" t="s">
        <v>3027</v>
      </c>
      <c r="F23" s="182">
        <v>90</v>
      </c>
      <c r="G23" s="339"/>
      <c r="H23" s="322"/>
    </row>
    <row r="24" spans="1:9" x14ac:dyDescent="0.25">
      <c r="A24" s="154"/>
      <c r="B24" s="154"/>
      <c r="C24" s="154"/>
      <c r="D24" s="125"/>
      <c r="E24" s="160"/>
      <c r="F24" s="182"/>
      <c r="G24" s="339"/>
      <c r="H24" s="322"/>
      <c r="I24" s="252"/>
    </row>
    <row r="25" spans="1:9" x14ac:dyDescent="0.25">
      <c r="A25" s="154"/>
      <c r="B25" s="154"/>
      <c r="C25" s="154"/>
      <c r="D25" s="125"/>
      <c r="E25" s="160"/>
      <c r="F25" s="182"/>
      <c r="G25" s="339"/>
      <c r="H25" s="322"/>
      <c r="I25" s="252"/>
    </row>
    <row r="26" spans="1:9" ht="13" x14ac:dyDescent="0.25">
      <c r="A26" s="154"/>
      <c r="B26" s="154"/>
      <c r="C26" s="154"/>
      <c r="D26" s="239"/>
      <c r="E26" s="189"/>
      <c r="F26" s="163"/>
      <c r="G26" s="341"/>
      <c r="H26" s="341"/>
      <c r="I26" s="252"/>
    </row>
    <row r="27" spans="1:9" x14ac:dyDescent="0.25">
      <c r="A27" s="154"/>
      <c r="B27" s="154"/>
      <c r="C27" s="154"/>
      <c r="D27" s="125"/>
      <c r="E27" s="160"/>
      <c r="F27" s="182"/>
      <c r="G27" s="339"/>
      <c r="H27" s="322"/>
    </row>
    <row r="28" spans="1:9" x14ac:dyDescent="0.25">
      <c r="A28" s="154"/>
      <c r="B28" s="154"/>
      <c r="C28" s="154"/>
      <c r="D28" s="125"/>
      <c r="E28" s="160"/>
      <c r="F28" s="182"/>
      <c r="G28" s="339"/>
      <c r="H28" s="322"/>
    </row>
    <row r="29" spans="1:9" ht="13" x14ac:dyDescent="0.25">
      <c r="A29" s="154"/>
      <c r="B29" s="154"/>
      <c r="C29" s="154"/>
      <c r="D29" s="124"/>
      <c r="E29" s="160"/>
      <c r="F29" s="182"/>
      <c r="G29" s="339"/>
      <c r="H29" s="322"/>
    </row>
    <row r="30" spans="1:9" ht="13" x14ac:dyDescent="0.25">
      <c r="A30" s="154"/>
      <c r="B30" s="154"/>
      <c r="C30" s="154"/>
      <c r="D30" s="124"/>
      <c r="E30" s="160"/>
      <c r="F30" s="182"/>
      <c r="G30" s="339"/>
      <c r="H30" s="322"/>
    </row>
    <row r="31" spans="1:9" ht="13" x14ac:dyDescent="0.25">
      <c r="A31" s="154"/>
      <c r="B31" s="154"/>
      <c r="C31" s="154"/>
      <c r="D31" s="124"/>
      <c r="E31" s="163"/>
      <c r="F31" s="182"/>
      <c r="G31" s="339"/>
      <c r="H31" s="322"/>
    </row>
    <row r="32" spans="1:9" ht="13" x14ac:dyDescent="0.25">
      <c r="A32" s="154"/>
      <c r="B32" s="154"/>
      <c r="C32" s="154"/>
      <c r="D32" s="239"/>
      <c r="E32" s="189"/>
      <c r="F32" s="163"/>
      <c r="G32" s="341"/>
      <c r="H32" s="341"/>
      <c r="I32" s="252"/>
    </row>
    <row r="33" spans="1:9" ht="13" x14ac:dyDescent="0.25">
      <c r="A33" s="154"/>
      <c r="B33" s="154"/>
      <c r="C33" s="154"/>
      <c r="D33" s="239"/>
      <c r="E33" s="189"/>
      <c r="F33" s="163"/>
      <c r="G33" s="341"/>
      <c r="H33" s="341"/>
      <c r="I33" s="252"/>
    </row>
    <row r="34" spans="1:9" ht="13" x14ac:dyDescent="0.25">
      <c r="A34" s="154"/>
      <c r="B34" s="154"/>
      <c r="C34" s="154"/>
      <c r="D34" s="239"/>
      <c r="E34" s="189"/>
      <c r="F34" s="163"/>
      <c r="G34" s="341"/>
      <c r="H34" s="341"/>
      <c r="I34" s="252"/>
    </row>
    <row r="35" spans="1:9" ht="13" x14ac:dyDescent="0.25">
      <c r="A35" s="154"/>
      <c r="B35" s="154"/>
      <c r="C35" s="154"/>
      <c r="D35" s="239"/>
      <c r="E35" s="189"/>
      <c r="F35" s="163"/>
      <c r="G35" s="341"/>
      <c r="H35" s="341"/>
      <c r="I35" s="252"/>
    </row>
    <row r="36" spans="1:9" ht="13" x14ac:dyDescent="0.25">
      <c r="A36" s="154"/>
      <c r="B36" s="154"/>
      <c r="C36" s="154"/>
      <c r="D36" s="239"/>
      <c r="E36" s="189"/>
      <c r="F36" s="163"/>
      <c r="G36" s="341"/>
      <c r="H36" s="341"/>
      <c r="I36" s="252"/>
    </row>
    <row r="37" spans="1:9" ht="13" x14ac:dyDescent="0.25">
      <c r="A37" s="154"/>
      <c r="B37" s="154"/>
      <c r="C37" s="154"/>
      <c r="D37" s="239"/>
      <c r="E37" s="189"/>
      <c r="F37" s="163"/>
      <c r="G37" s="341"/>
      <c r="H37" s="341"/>
      <c r="I37" s="252"/>
    </row>
    <row r="38" spans="1:9" ht="13" x14ac:dyDescent="0.25">
      <c r="A38" s="154"/>
      <c r="B38" s="154"/>
      <c r="C38" s="154"/>
      <c r="D38" s="239"/>
      <c r="E38" s="189"/>
      <c r="F38" s="163"/>
      <c r="G38" s="341"/>
      <c r="H38" s="341"/>
      <c r="I38" s="252"/>
    </row>
    <row r="39" spans="1:9" ht="13" x14ac:dyDescent="0.25">
      <c r="A39" s="154"/>
      <c r="B39" s="154"/>
      <c r="C39" s="154"/>
      <c r="D39" s="239"/>
      <c r="E39" s="189"/>
      <c r="F39" s="163"/>
      <c r="G39" s="341"/>
      <c r="H39" s="341"/>
      <c r="I39" s="252"/>
    </row>
    <row r="40" spans="1:9" ht="13" x14ac:dyDescent="0.25">
      <c r="A40" s="154"/>
      <c r="B40" s="154"/>
      <c r="C40" s="154"/>
      <c r="D40" s="239"/>
      <c r="E40" s="189"/>
      <c r="F40" s="163"/>
      <c r="G40" s="341"/>
      <c r="H40" s="341"/>
      <c r="I40" s="252"/>
    </row>
    <row r="41" spans="1:9" ht="13" x14ac:dyDescent="0.25">
      <c r="A41" s="154"/>
      <c r="B41" s="154"/>
      <c r="C41" s="154"/>
      <c r="D41" s="239"/>
      <c r="E41" s="189"/>
      <c r="F41" s="163"/>
      <c r="G41" s="341"/>
      <c r="H41" s="341"/>
      <c r="I41" s="252"/>
    </row>
    <row r="42" spans="1:9" ht="13" x14ac:dyDescent="0.25">
      <c r="A42" s="154"/>
      <c r="B42" s="154"/>
      <c r="C42" s="154"/>
      <c r="D42" s="239"/>
      <c r="E42" s="189"/>
      <c r="F42" s="163"/>
      <c r="G42" s="341"/>
      <c r="H42" s="341"/>
      <c r="I42" s="252"/>
    </row>
    <row r="43" spans="1:9" x14ac:dyDescent="0.25">
      <c r="A43" s="154"/>
      <c r="B43" s="154"/>
      <c r="C43" s="154"/>
      <c r="D43" s="125"/>
      <c r="E43" s="160"/>
      <c r="F43" s="182"/>
      <c r="G43" s="339"/>
      <c r="H43" s="322"/>
    </row>
    <row r="44" spans="1:9" x14ac:dyDescent="0.25">
      <c r="A44" s="154"/>
      <c r="B44" s="154"/>
      <c r="C44" s="154"/>
      <c r="D44" s="125"/>
      <c r="E44" s="160"/>
      <c r="F44" s="182"/>
      <c r="G44" s="339"/>
      <c r="H44" s="322"/>
    </row>
    <row r="45" spans="1:9" x14ac:dyDescent="0.25">
      <c r="A45" s="154"/>
      <c r="B45" s="154"/>
      <c r="C45" s="154"/>
      <c r="D45" s="125"/>
      <c r="E45" s="160"/>
      <c r="F45" s="182"/>
      <c r="G45" s="339"/>
      <c r="H45" s="322"/>
    </row>
    <row r="46" spans="1:9" ht="13" x14ac:dyDescent="0.25">
      <c r="A46" s="154"/>
      <c r="B46" s="154"/>
      <c r="C46" s="154"/>
      <c r="D46" s="124"/>
      <c r="E46" s="163"/>
      <c r="F46" s="182"/>
      <c r="G46" s="339"/>
      <c r="H46" s="322"/>
    </row>
    <row r="47" spans="1:9" ht="13" x14ac:dyDescent="0.25">
      <c r="A47" s="154"/>
      <c r="B47" s="154"/>
      <c r="C47" s="154"/>
      <c r="D47" s="239"/>
      <c r="E47" s="163"/>
      <c r="F47" s="182"/>
      <c r="G47" s="339"/>
      <c r="H47" s="322"/>
      <c r="I47" s="252"/>
    </row>
    <row r="48" spans="1:9" ht="13" x14ac:dyDescent="0.25">
      <c r="A48" s="154"/>
      <c r="B48" s="154"/>
      <c r="C48" s="154"/>
      <c r="D48" s="124"/>
      <c r="E48" s="163"/>
      <c r="F48" s="182"/>
      <c r="G48" s="339"/>
      <c r="H48" s="322"/>
    </row>
    <row r="49" spans="1:8" ht="13" x14ac:dyDescent="0.25">
      <c r="A49" s="154"/>
      <c r="B49" s="154"/>
      <c r="C49" s="154"/>
      <c r="D49" s="124"/>
      <c r="E49" s="163"/>
      <c r="F49" s="182"/>
      <c r="G49" s="339"/>
      <c r="H49" s="322"/>
    </row>
    <row r="50" spans="1:8" ht="13" x14ac:dyDescent="0.25">
      <c r="A50" s="154"/>
      <c r="B50" s="154"/>
      <c r="C50" s="154"/>
      <c r="D50" s="124"/>
      <c r="E50" s="163"/>
      <c r="F50" s="163"/>
      <c r="G50" s="340"/>
      <c r="H50" s="340"/>
    </row>
    <row r="51" spans="1:8" ht="13" x14ac:dyDescent="0.25">
      <c r="A51" s="154"/>
      <c r="B51" s="154"/>
      <c r="C51" s="154"/>
      <c r="D51" s="124"/>
      <c r="E51" s="163"/>
      <c r="F51" s="163"/>
      <c r="G51" s="340"/>
      <c r="H51" s="340"/>
    </row>
    <row r="52" spans="1:8" x14ac:dyDescent="0.25">
      <c r="A52" s="202"/>
      <c r="B52" s="202"/>
      <c r="C52" s="202"/>
      <c r="D52" s="200"/>
      <c r="E52" s="347"/>
      <c r="F52" s="347"/>
      <c r="G52" s="342"/>
      <c r="H52" s="342"/>
    </row>
    <row r="53" spans="1:8" ht="13" x14ac:dyDescent="0.25">
      <c r="A53" s="281" t="s">
        <v>709</v>
      </c>
      <c r="B53" s="529" t="s">
        <v>19</v>
      </c>
      <c r="C53" s="530"/>
      <c r="D53" s="530"/>
      <c r="E53" s="530"/>
      <c r="F53" s="530"/>
      <c r="G53" s="531"/>
      <c r="H53" s="345"/>
    </row>
    <row r="1048329" spans="5:5" x14ac:dyDescent="0.25">
      <c r="E1048329" s="49"/>
    </row>
  </sheetData>
  <mergeCells count="2">
    <mergeCell ref="E5:H5"/>
    <mergeCell ref="B53:G53"/>
  </mergeCells>
  <phoneticPr fontId="8" type="noConversion"/>
  <pageMargins left="0.75" right="0.75" top="1" bottom="1" header="0.5" footer="0.5"/>
  <pageSetup paperSize="9" scale="90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75322-CE9F-471F-9236-E4F9E80D1EF5}">
  <sheetPr codeName="Sheet24">
    <tabColor rgb="FF92D050"/>
  </sheetPr>
  <dimension ref="A1:I1048328"/>
  <sheetViews>
    <sheetView view="pageBreakPreview" topLeftCell="A47" zoomScaleNormal="100" zoomScaleSheetLayoutView="100" workbookViewId="0">
      <selection activeCell="F34" sqref="F34"/>
    </sheetView>
  </sheetViews>
  <sheetFormatPr defaultRowHeight="12.5" x14ac:dyDescent="0.25"/>
  <cols>
    <col min="1" max="1" width="7.90625" style="37" customWidth="1"/>
    <col min="2" max="2" width="9" style="37" bestFit="1" customWidth="1"/>
    <col min="3" max="3" width="3.90625" style="37" customWidth="1"/>
    <col min="4" max="4" width="41" style="37" customWidth="1"/>
    <col min="5" max="5" width="6.90625" style="37" customWidth="1"/>
    <col min="6" max="6" width="8.1796875" style="37" customWidth="1"/>
    <col min="7" max="7" width="9.453125" style="37" customWidth="1"/>
    <col min="8" max="8" width="10.906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3230</v>
      </c>
    </row>
    <row r="2" spans="1:9" x14ac:dyDescent="0.25">
      <c r="A2" s="275" t="s">
        <v>3229</v>
      </c>
    </row>
    <row r="3" spans="1:9" x14ac:dyDescent="0.25">
      <c r="A3" s="276" t="s">
        <v>3228</v>
      </c>
    </row>
    <row r="5" spans="1:9" ht="12.75" customHeight="1" x14ac:dyDescent="0.25">
      <c r="A5" s="107" t="s">
        <v>3031</v>
      </c>
      <c r="B5" s="108"/>
      <c r="C5" s="108"/>
      <c r="D5" s="108"/>
      <c r="E5" s="525"/>
      <c r="F5" s="525"/>
      <c r="G5" s="525"/>
      <c r="H5" s="526"/>
    </row>
    <row r="6" spans="1:9" ht="13" x14ac:dyDescent="0.3">
      <c r="A6" s="281" t="s">
        <v>0</v>
      </c>
      <c r="B6" s="281"/>
      <c r="C6" s="283"/>
      <c r="D6" s="282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297"/>
      <c r="B7" s="297"/>
      <c r="C7" s="324"/>
      <c r="D7" s="299"/>
      <c r="E7" s="327"/>
      <c r="F7" s="327"/>
      <c r="G7" s="327"/>
      <c r="H7" s="328"/>
    </row>
    <row r="8" spans="1:9" x14ac:dyDescent="0.25">
      <c r="A8" s="154"/>
      <c r="B8" s="154"/>
      <c r="C8" s="154"/>
      <c r="D8" s="59"/>
      <c r="E8" s="14"/>
      <c r="F8" s="14"/>
      <c r="G8" s="14"/>
      <c r="H8" s="13"/>
    </row>
    <row r="9" spans="1:9" ht="13" customHeight="1" x14ac:dyDescent="0.25">
      <c r="A9" s="154" t="s">
        <v>721</v>
      </c>
      <c r="B9" s="154"/>
      <c r="C9" s="154"/>
      <c r="D9" s="124" t="s">
        <v>722</v>
      </c>
      <c r="E9" s="163" t="s">
        <v>3019</v>
      </c>
      <c r="F9" s="182">
        <v>0</v>
      </c>
      <c r="G9" s="355">
        <v>90</v>
      </c>
      <c r="H9" s="285">
        <f>F9*G9</f>
        <v>0</v>
      </c>
    </row>
    <row r="10" spans="1:9" ht="13" x14ac:dyDescent="0.25">
      <c r="A10" s="154"/>
      <c r="B10" s="154"/>
      <c r="C10" s="154"/>
      <c r="D10" s="124"/>
      <c r="E10" s="163"/>
      <c r="F10" s="182"/>
      <c r="G10" s="355"/>
      <c r="H10" s="285"/>
    </row>
    <row r="11" spans="1:9" ht="26" x14ac:dyDescent="0.25">
      <c r="A11" s="154" t="s">
        <v>723</v>
      </c>
      <c r="B11" s="154"/>
      <c r="C11" s="154"/>
      <c r="D11" s="124" t="s">
        <v>2568</v>
      </c>
      <c r="E11" s="189"/>
      <c r="F11" s="163"/>
      <c r="G11" s="356"/>
      <c r="H11" s="356"/>
    </row>
    <row r="12" spans="1:9" ht="13" x14ac:dyDescent="0.25">
      <c r="A12" s="154"/>
      <c r="B12" s="154"/>
      <c r="C12" s="154"/>
      <c r="D12" s="124"/>
      <c r="E12" s="189"/>
      <c r="F12" s="163"/>
      <c r="G12" s="356"/>
      <c r="H12" s="356"/>
    </row>
    <row r="13" spans="1:9" ht="14.5" x14ac:dyDescent="0.25">
      <c r="A13" s="154"/>
      <c r="B13" s="154" t="s">
        <v>724</v>
      </c>
      <c r="C13" s="154"/>
      <c r="D13" s="238" t="s">
        <v>688</v>
      </c>
      <c r="E13" s="163" t="s">
        <v>3020</v>
      </c>
      <c r="F13" s="182">
        <v>0</v>
      </c>
      <c r="G13" s="355">
        <v>5</v>
      </c>
      <c r="H13" s="286">
        <f>+F13*G13</f>
        <v>0</v>
      </c>
    </row>
    <row r="14" spans="1:9" x14ac:dyDescent="0.25">
      <c r="A14" s="154"/>
      <c r="B14" s="154"/>
      <c r="C14" s="154"/>
      <c r="D14" s="238"/>
      <c r="E14" s="163"/>
      <c r="F14" s="182"/>
      <c r="G14" s="355"/>
      <c r="H14" s="285"/>
    </row>
    <row r="15" spans="1:9" ht="13" x14ac:dyDescent="0.25">
      <c r="A15" s="154" t="s">
        <v>725</v>
      </c>
      <c r="B15" s="154"/>
      <c r="C15" s="154"/>
      <c r="D15" s="124" t="s">
        <v>726</v>
      </c>
      <c r="E15" s="160" t="s">
        <v>3027</v>
      </c>
      <c r="F15" s="478">
        <v>0</v>
      </c>
      <c r="G15" s="355">
        <v>90</v>
      </c>
      <c r="H15" s="286">
        <f>+F15*G15</f>
        <v>0</v>
      </c>
    </row>
    <row r="16" spans="1:9" ht="13" x14ac:dyDescent="0.25">
      <c r="A16" s="154"/>
      <c r="B16" s="154"/>
      <c r="C16" s="154"/>
      <c r="D16" s="124"/>
      <c r="E16" s="160"/>
      <c r="F16" s="182"/>
      <c r="G16" s="355"/>
      <c r="H16" s="285"/>
    </row>
    <row r="17" spans="1:9" ht="14.5" x14ac:dyDescent="0.25">
      <c r="A17" s="154" t="s">
        <v>727</v>
      </c>
      <c r="B17" s="154"/>
      <c r="C17" s="154"/>
      <c r="D17" s="124" t="s">
        <v>728</v>
      </c>
      <c r="E17" s="163" t="s">
        <v>3019</v>
      </c>
      <c r="F17" s="182">
        <f>+F9*0.15</f>
        <v>0</v>
      </c>
      <c r="G17" s="355">
        <v>125</v>
      </c>
      <c r="H17" s="286">
        <f>+F17*G17</f>
        <v>0</v>
      </c>
    </row>
    <row r="18" spans="1:9" ht="13" x14ac:dyDescent="0.25">
      <c r="A18" s="154"/>
      <c r="B18" s="154"/>
      <c r="C18" s="154"/>
      <c r="D18" s="239"/>
      <c r="E18" s="163"/>
      <c r="F18" s="182"/>
      <c r="G18" s="355"/>
      <c r="H18" s="285"/>
      <c r="I18" s="252"/>
    </row>
    <row r="19" spans="1:9" ht="39" x14ac:dyDescent="0.25">
      <c r="A19" s="489" t="s">
        <v>3191</v>
      </c>
      <c r="B19" s="489"/>
      <c r="C19" s="154"/>
      <c r="D19" s="239" t="s">
        <v>3192</v>
      </c>
      <c r="E19" s="14"/>
      <c r="F19" s="182"/>
      <c r="G19" s="355"/>
      <c r="H19" s="285"/>
      <c r="I19" s="252"/>
    </row>
    <row r="20" spans="1:9" ht="25" x14ac:dyDescent="0.25">
      <c r="A20" s="489"/>
      <c r="B20" s="489" t="s">
        <v>3193</v>
      </c>
      <c r="C20" s="154"/>
      <c r="D20" s="125" t="s">
        <v>3065</v>
      </c>
      <c r="E20" s="97"/>
      <c r="F20" s="182"/>
      <c r="G20" s="355"/>
      <c r="H20" s="285"/>
      <c r="I20" s="252"/>
    </row>
    <row r="21" spans="1:9" ht="25" x14ac:dyDescent="0.25">
      <c r="A21" s="153"/>
      <c r="B21" s="153"/>
      <c r="C21" s="154" t="s">
        <v>24</v>
      </c>
      <c r="D21" s="238" t="s">
        <v>3194</v>
      </c>
      <c r="E21" s="163" t="s">
        <v>3019</v>
      </c>
      <c r="F21" s="182"/>
      <c r="G21" s="355"/>
      <c r="H21" s="286" t="s">
        <v>3008</v>
      </c>
      <c r="I21" s="252"/>
    </row>
    <row r="22" spans="1:9" ht="13" x14ac:dyDescent="0.25">
      <c r="A22" s="154"/>
      <c r="B22" s="154"/>
      <c r="C22" s="154"/>
      <c r="D22" s="239"/>
      <c r="E22" s="163"/>
      <c r="F22" s="182"/>
      <c r="G22" s="355"/>
      <c r="H22" s="285"/>
      <c r="I22" s="252"/>
    </row>
    <row r="23" spans="1:9" ht="13" x14ac:dyDescent="0.25">
      <c r="A23" s="154"/>
      <c r="B23" s="154"/>
      <c r="C23" s="154"/>
      <c r="D23" s="239"/>
      <c r="E23" s="163"/>
      <c r="F23" s="182"/>
      <c r="G23" s="355"/>
      <c r="H23" s="285"/>
      <c r="I23" s="252"/>
    </row>
    <row r="24" spans="1:9" ht="13" x14ac:dyDescent="0.25">
      <c r="A24" s="154"/>
      <c r="B24" s="154"/>
      <c r="C24" s="154"/>
      <c r="D24" s="239"/>
      <c r="E24" s="163"/>
      <c r="F24" s="182"/>
      <c r="G24" s="355"/>
      <c r="H24" s="285"/>
      <c r="I24" s="252"/>
    </row>
    <row r="25" spans="1:9" ht="37.5" customHeight="1" x14ac:dyDescent="0.25">
      <c r="A25" s="489" t="s">
        <v>3195</v>
      </c>
      <c r="B25" s="153"/>
      <c r="C25" s="154"/>
      <c r="D25" s="239" t="s">
        <v>3196</v>
      </c>
      <c r="E25" s="160"/>
      <c r="F25" s="163"/>
      <c r="G25" s="356"/>
      <c r="H25" s="356"/>
    </row>
    <row r="26" spans="1:9" ht="26" customHeight="1" x14ac:dyDescent="0.25">
      <c r="A26" s="153"/>
      <c r="B26" s="489" t="s">
        <v>3197</v>
      </c>
      <c r="C26" s="154"/>
      <c r="D26" s="238" t="s">
        <v>3198</v>
      </c>
      <c r="E26" s="160"/>
      <c r="F26" s="163"/>
      <c r="G26" s="356"/>
      <c r="H26" s="356"/>
    </row>
    <row r="27" spans="1:9" ht="12.75" customHeight="1" x14ac:dyDescent="0.25">
      <c r="A27" s="154"/>
      <c r="B27" s="154"/>
      <c r="C27" s="154"/>
      <c r="D27" s="238"/>
      <c r="E27" s="160"/>
      <c r="F27" s="163"/>
      <c r="G27" s="356"/>
      <c r="H27" s="356"/>
    </row>
    <row r="28" spans="1:9" ht="25.5" customHeight="1" x14ac:dyDescent="0.25">
      <c r="A28" s="154"/>
      <c r="B28" s="154"/>
      <c r="C28" s="154" t="s">
        <v>24</v>
      </c>
      <c r="D28" s="238" t="s">
        <v>3199</v>
      </c>
      <c r="E28" s="163" t="s">
        <v>3019</v>
      </c>
      <c r="F28" s="182">
        <v>0</v>
      </c>
      <c r="G28" s="355">
        <v>110</v>
      </c>
      <c r="H28" s="286">
        <f>+F28*G28</f>
        <v>0</v>
      </c>
      <c r="I28" s="252"/>
    </row>
    <row r="29" spans="1:9" ht="12.75" customHeight="1" x14ac:dyDescent="0.25">
      <c r="A29" s="154"/>
      <c r="B29" s="154"/>
      <c r="C29" s="154"/>
      <c r="D29" s="238"/>
      <c r="E29" s="163"/>
      <c r="F29" s="182"/>
      <c r="G29" s="355"/>
      <c r="H29" s="285"/>
      <c r="I29" s="252"/>
    </row>
    <row r="30" spans="1:9" ht="13" x14ac:dyDescent="0.25">
      <c r="A30" s="154" t="s">
        <v>729</v>
      </c>
      <c r="B30" s="154"/>
      <c r="C30" s="154"/>
      <c r="D30" s="124" t="s">
        <v>730</v>
      </c>
      <c r="E30" s="160"/>
      <c r="F30" s="163"/>
      <c r="G30" s="356"/>
      <c r="H30" s="356"/>
    </row>
    <row r="31" spans="1:9" ht="13" x14ac:dyDescent="0.25">
      <c r="A31" s="154"/>
      <c r="B31" s="154"/>
      <c r="C31" s="154"/>
      <c r="D31" s="124"/>
      <c r="E31" s="160"/>
      <c r="F31" s="163"/>
      <c r="G31" s="356"/>
      <c r="H31" s="356"/>
    </row>
    <row r="32" spans="1:9" ht="14.5" x14ac:dyDescent="0.25">
      <c r="A32" s="154"/>
      <c r="B32" s="154" t="s">
        <v>731</v>
      </c>
      <c r="C32" s="154"/>
      <c r="D32" s="125" t="s">
        <v>732</v>
      </c>
      <c r="E32" s="163" t="s">
        <v>3019</v>
      </c>
      <c r="F32" s="182"/>
      <c r="G32" s="355">
        <v>345</v>
      </c>
      <c r="H32" s="286" t="s">
        <v>3008</v>
      </c>
    </row>
    <row r="33" spans="1:8" x14ac:dyDescent="0.25">
      <c r="A33" s="154"/>
      <c r="B33" s="154"/>
      <c r="C33" s="154"/>
      <c r="D33" s="125"/>
      <c r="E33" s="163"/>
      <c r="F33" s="163"/>
      <c r="G33" s="356"/>
      <c r="H33" s="356"/>
    </row>
    <row r="34" spans="1:8" x14ac:dyDescent="0.25">
      <c r="A34" s="154"/>
      <c r="B34" s="154"/>
      <c r="C34" s="154"/>
      <c r="D34" s="125"/>
      <c r="E34" s="163"/>
      <c r="F34" s="182"/>
      <c r="G34" s="355"/>
      <c r="H34" s="285"/>
    </row>
    <row r="35" spans="1:8" x14ac:dyDescent="0.25">
      <c r="A35" s="154"/>
      <c r="B35" s="154"/>
      <c r="C35" s="154"/>
      <c r="D35" s="125"/>
      <c r="E35" s="163"/>
      <c r="F35" s="182"/>
      <c r="G35" s="355"/>
      <c r="H35" s="285"/>
    </row>
    <row r="36" spans="1:8" x14ac:dyDescent="0.25">
      <c r="A36" s="154"/>
      <c r="B36" s="154"/>
      <c r="C36" s="154"/>
      <c r="D36" s="125"/>
      <c r="E36" s="163"/>
      <c r="F36" s="163"/>
      <c r="G36" s="356"/>
      <c r="H36" s="356"/>
    </row>
    <row r="37" spans="1:8" x14ac:dyDescent="0.25">
      <c r="A37" s="154"/>
      <c r="B37" s="154"/>
      <c r="C37" s="154"/>
      <c r="D37" s="125"/>
      <c r="E37" s="163"/>
      <c r="F37" s="163"/>
      <c r="G37" s="356"/>
      <c r="H37" s="356"/>
    </row>
    <row r="38" spans="1:8" x14ac:dyDescent="0.25">
      <c r="A38" s="154"/>
      <c r="B38" s="154"/>
      <c r="C38" s="154"/>
      <c r="D38" s="125"/>
      <c r="E38" s="163"/>
      <c r="F38" s="182"/>
      <c r="G38" s="355"/>
      <c r="H38" s="285"/>
    </row>
    <row r="39" spans="1:8" x14ac:dyDescent="0.25">
      <c r="A39" s="154"/>
      <c r="B39" s="154"/>
      <c r="C39" s="154"/>
      <c r="D39" s="125"/>
      <c r="E39" s="163"/>
      <c r="F39" s="182"/>
      <c r="G39" s="355"/>
      <c r="H39" s="285"/>
    </row>
    <row r="40" spans="1:8" x14ac:dyDescent="0.25">
      <c r="A40" s="154"/>
      <c r="B40" s="154"/>
      <c r="C40" s="154"/>
      <c r="D40" s="125"/>
      <c r="E40" s="163"/>
      <c r="F40" s="182"/>
      <c r="G40" s="355"/>
      <c r="H40" s="285"/>
    </row>
    <row r="41" spans="1:8" ht="13" x14ac:dyDescent="0.25">
      <c r="A41" s="154"/>
      <c r="B41" s="154"/>
      <c r="C41" s="154"/>
      <c r="D41" s="124"/>
      <c r="E41" s="163"/>
      <c r="F41" s="163"/>
      <c r="G41" s="356"/>
      <c r="H41" s="356"/>
    </row>
    <row r="42" spans="1:8" x14ac:dyDescent="0.25">
      <c r="A42" s="154"/>
      <c r="B42" s="154"/>
      <c r="C42" s="154"/>
      <c r="D42" s="125"/>
      <c r="E42" s="160"/>
      <c r="F42" s="182"/>
      <c r="G42" s="355"/>
      <c r="H42" s="285"/>
    </row>
    <row r="43" spans="1:8" x14ac:dyDescent="0.25">
      <c r="A43" s="154"/>
      <c r="B43" s="154"/>
      <c r="C43" s="154"/>
      <c r="D43" s="125"/>
      <c r="E43" s="160"/>
      <c r="F43" s="182"/>
      <c r="G43" s="355"/>
      <c r="H43" s="285"/>
    </row>
    <row r="44" spans="1:8" ht="13" x14ac:dyDescent="0.25">
      <c r="A44" s="154"/>
      <c r="B44" s="154"/>
      <c r="C44" s="154"/>
      <c r="D44" s="124"/>
      <c r="E44" s="163"/>
      <c r="F44" s="163"/>
      <c r="G44" s="356"/>
      <c r="H44" s="356"/>
    </row>
    <row r="45" spans="1:8" x14ac:dyDescent="0.25">
      <c r="A45" s="154"/>
      <c r="B45" s="154"/>
      <c r="C45" s="154"/>
      <c r="D45" s="125"/>
      <c r="E45" s="160"/>
      <c r="F45" s="182"/>
      <c r="G45" s="355"/>
      <c r="H45" s="285"/>
    </row>
    <row r="46" spans="1:8" x14ac:dyDescent="0.25">
      <c r="A46" s="154"/>
      <c r="B46" s="154"/>
      <c r="C46" s="154"/>
      <c r="D46" s="125"/>
      <c r="E46" s="160"/>
      <c r="F46" s="182"/>
      <c r="G46" s="355"/>
      <c r="H46" s="285"/>
    </row>
    <row r="47" spans="1:8" ht="13" x14ac:dyDescent="0.25">
      <c r="A47" s="154"/>
      <c r="B47" s="154"/>
      <c r="C47" s="154"/>
      <c r="D47" s="124"/>
      <c r="E47" s="163"/>
      <c r="F47" s="182"/>
      <c r="G47" s="355"/>
      <c r="H47" s="285"/>
    </row>
    <row r="48" spans="1:8" x14ac:dyDescent="0.25">
      <c r="A48" s="154"/>
      <c r="B48" s="154"/>
      <c r="C48" s="154"/>
      <c r="D48" s="125"/>
      <c r="E48" s="163"/>
      <c r="F48" s="182"/>
      <c r="G48" s="355"/>
      <c r="H48" s="285"/>
    </row>
    <row r="49" spans="1:8" ht="13" x14ac:dyDescent="0.25">
      <c r="A49" s="154"/>
      <c r="B49" s="154"/>
      <c r="C49" s="154"/>
      <c r="D49" s="124"/>
      <c r="E49" s="163"/>
      <c r="F49" s="163"/>
      <c r="G49" s="356"/>
      <c r="H49" s="356"/>
    </row>
    <row r="50" spans="1:8" ht="13" x14ac:dyDescent="0.25">
      <c r="A50" s="154"/>
      <c r="B50" s="154"/>
      <c r="C50" s="154"/>
      <c r="D50" s="124"/>
      <c r="E50" s="163"/>
      <c r="F50" s="163"/>
      <c r="G50" s="356"/>
      <c r="H50" s="356"/>
    </row>
    <row r="51" spans="1:8" x14ac:dyDescent="0.25">
      <c r="A51" s="202"/>
      <c r="B51" s="202"/>
      <c r="C51" s="202"/>
      <c r="D51" s="200"/>
      <c r="E51" s="347"/>
      <c r="F51" s="347"/>
      <c r="G51" s="358"/>
      <c r="H51" s="358"/>
    </row>
    <row r="52" spans="1:8" ht="13" x14ac:dyDescent="0.25">
      <c r="A52" s="281" t="s">
        <v>720</v>
      </c>
      <c r="B52" s="292" t="s">
        <v>19</v>
      </c>
      <c r="C52" s="306"/>
      <c r="D52" s="306"/>
      <c r="E52" s="353"/>
      <c r="F52" s="354"/>
      <c r="G52" s="359"/>
      <c r="H52" s="359">
        <f>SUM(H8:H51)</f>
        <v>0</v>
      </c>
    </row>
    <row r="1048328" spans="5:5" x14ac:dyDescent="0.25">
      <c r="E1048328" s="49"/>
    </row>
  </sheetData>
  <mergeCells count="1">
    <mergeCell ref="E5:H5"/>
  </mergeCells>
  <phoneticPr fontId="8" type="noConversion"/>
  <pageMargins left="0.75" right="0.75" top="1" bottom="1" header="0.5" footer="0.5"/>
  <pageSetup paperSize="9" scale="90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BA2F2-2038-44C9-A784-EE93C559027B}">
  <sheetPr codeName="Sheet25"/>
  <dimension ref="A1:I1048328"/>
  <sheetViews>
    <sheetView view="pageBreakPreview" topLeftCell="A4" zoomScaleNormal="100" zoomScaleSheetLayoutView="100" workbookViewId="0">
      <selection activeCell="E1" sqref="E1:H1"/>
    </sheetView>
  </sheetViews>
  <sheetFormatPr defaultRowHeight="12.5" x14ac:dyDescent="0.25"/>
  <cols>
    <col min="1" max="1" width="9.36328125" style="37" customWidth="1"/>
    <col min="2" max="2" width="8" style="37" bestFit="1" customWidth="1"/>
    <col min="3" max="3" width="3.90625" style="37" customWidth="1"/>
    <col min="4" max="4" width="40.6328125" style="37" customWidth="1"/>
    <col min="5" max="5" width="25.54296875" style="37" bestFit="1" customWidth="1"/>
    <col min="6" max="8" width="20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48" customHeight="1" x14ac:dyDescent="0.25">
      <c r="A1" s="35" t="s">
        <v>733</v>
      </c>
      <c r="B1" s="36"/>
      <c r="C1" s="36"/>
      <c r="D1" s="36"/>
      <c r="E1" s="533" t="s">
        <v>734</v>
      </c>
      <c r="F1" s="533"/>
      <c r="G1" s="533"/>
      <c r="H1" s="533"/>
    </row>
    <row r="2" spans="1:9" ht="13" x14ac:dyDescent="0.3">
      <c r="A2" s="38" t="s">
        <v>0</v>
      </c>
      <c r="B2" s="38"/>
      <c r="C2" s="82"/>
      <c r="D2" s="39" t="s">
        <v>1</v>
      </c>
      <c r="E2" s="39" t="s">
        <v>2</v>
      </c>
      <c r="F2" s="39" t="s">
        <v>3</v>
      </c>
      <c r="G2" s="39" t="s">
        <v>4</v>
      </c>
      <c r="H2" s="39" t="s">
        <v>5</v>
      </c>
      <c r="I2" s="251" t="s">
        <v>2982</v>
      </c>
    </row>
    <row r="3" spans="1:9" x14ac:dyDescent="0.25">
      <c r="A3" s="40"/>
      <c r="B3" s="40"/>
      <c r="C3" s="83"/>
      <c r="D3" s="41"/>
      <c r="E3" s="5"/>
      <c r="F3" s="5"/>
      <c r="G3" s="5"/>
      <c r="H3" s="4"/>
    </row>
    <row r="4" spans="1:9" x14ac:dyDescent="0.25">
      <c r="A4" s="153"/>
      <c r="B4" s="153"/>
      <c r="C4" s="154"/>
      <c r="D4" s="59"/>
      <c r="E4" s="14"/>
      <c r="F4" s="14"/>
      <c r="G4" s="14"/>
      <c r="H4" s="13"/>
    </row>
    <row r="5" spans="1:9" ht="26" x14ac:dyDescent="0.25">
      <c r="A5" s="153" t="s">
        <v>735</v>
      </c>
      <c r="B5" s="153"/>
      <c r="C5" s="154"/>
      <c r="D5" s="119" t="s">
        <v>736</v>
      </c>
      <c r="E5" s="97"/>
      <c r="F5" s="14"/>
      <c r="G5" s="14"/>
      <c r="H5" s="150"/>
    </row>
    <row r="6" spans="1:9" ht="26" x14ac:dyDescent="0.25">
      <c r="A6" s="153"/>
      <c r="B6" s="153" t="s">
        <v>737</v>
      </c>
      <c r="C6" s="154"/>
      <c r="D6" s="231" t="s">
        <v>2569</v>
      </c>
      <c r="E6" s="14" t="s">
        <v>1007</v>
      </c>
      <c r="F6" s="128"/>
      <c r="G6" s="148"/>
      <c r="H6" s="77">
        <f>F6*G6</f>
        <v>0</v>
      </c>
      <c r="I6" s="252" t="s">
        <v>2981</v>
      </c>
    </row>
    <row r="7" spans="1:9" ht="26" x14ac:dyDescent="0.25">
      <c r="A7" s="153"/>
      <c r="B7" s="153" t="s">
        <v>738</v>
      </c>
      <c r="C7" s="154"/>
      <c r="D7" s="231" t="s">
        <v>2570</v>
      </c>
      <c r="E7" s="14" t="s">
        <v>1007</v>
      </c>
      <c r="F7" s="128"/>
      <c r="G7" s="148"/>
      <c r="H7" s="77">
        <f>F7*G7</f>
        <v>0</v>
      </c>
      <c r="I7" s="252" t="s">
        <v>2981</v>
      </c>
    </row>
    <row r="8" spans="1:9" ht="26" x14ac:dyDescent="0.25">
      <c r="A8" s="153" t="s">
        <v>739</v>
      </c>
      <c r="B8" s="153"/>
      <c r="C8" s="154"/>
      <c r="D8" s="119" t="s">
        <v>740</v>
      </c>
      <c r="E8" s="97"/>
      <c r="F8" s="14"/>
      <c r="G8" s="152"/>
      <c r="H8" s="151"/>
    </row>
    <row r="9" spans="1:9" x14ac:dyDescent="0.25">
      <c r="A9" s="153"/>
      <c r="B9" s="153" t="s">
        <v>741</v>
      </c>
      <c r="C9" s="154"/>
      <c r="D9" s="59" t="s">
        <v>744</v>
      </c>
      <c r="E9"/>
      <c r="F9" s="14"/>
      <c r="G9" s="152"/>
      <c r="H9" s="151"/>
    </row>
    <row r="10" spans="1:9" ht="14.5" x14ac:dyDescent="0.25">
      <c r="A10" s="153"/>
      <c r="B10" s="153"/>
      <c r="C10" s="154" t="s">
        <v>22</v>
      </c>
      <c r="D10" s="231" t="s">
        <v>2571</v>
      </c>
      <c r="E10" s="14" t="s">
        <v>1007</v>
      </c>
      <c r="F10" s="128"/>
      <c r="G10" s="148"/>
      <c r="H10" s="77">
        <f>F10*G10</f>
        <v>0</v>
      </c>
      <c r="I10" s="252" t="s">
        <v>2981</v>
      </c>
    </row>
    <row r="11" spans="1:9" ht="26" x14ac:dyDescent="0.25">
      <c r="A11" s="153"/>
      <c r="B11" s="153"/>
      <c r="C11" s="154" t="s">
        <v>24</v>
      </c>
      <c r="D11" s="231" t="s">
        <v>2572</v>
      </c>
      <c r="E11" s="14" t="s">
        <v>1007</v>
      </c>
      <c r="F11" s="128"/>
      <c r="G11" s="148"/>
      <c r="H11" s="77">
        <f>F11*G11</f>
        <v>0</v>
      </c>
      <c r="I11" s="252" t="s">
        <v>2981</v>
      </c>
    </row>
    <row r="12" spans="1:9" x14ac:dyDescent="0.25">
      <c r="A12" s="153"/>
      <c r="B12" s="153" t="s">
        <v>742</v>
      </c>
      <c r="C12" s="154"/>
      <c r="D12" s="231" t="s">
        <v>745</v>
      </c>
      <c r="E12" s="97"/>
      <c r="F12" s="14"/>
      <c r="G12" s="152"/>
      <c r="H12" s="151"/>
    </row>
    <row r="13" spans="1:9" ht="14.5" x14ac:dyDescent="0.25">
      <c r="A13" s="153"/>
      <c r="B13" s="153"/>
      <c r="C13" s="154" t="s">
        <v>22</v>
      </c>
      <c r="D13" s="226" t="s">
        <v>2571</v>
      </c>
      <c r="E13" s="14" t="s">
        <v>1007</v>
      </c>
      <c r="F13" s="128"/>
      <c r="G13" s="148"/>
      <c r="H13" s="77">
        <f>F13*G13</f>
        <v>0</v>
      </c>
      <c r="I13" s="252" t="s">
        <v>2981</v>
      </c>
    </row>
    <row r="14" spans="1:9" ht="26" x14ac:dyDescent="0.25">
      <c r="A14" s="153"/>
      <c r="B14" s="153"/>
      <c r="C14" s="154" t="s">
        <v>24</v>
      </c>
      <c r="D14" s="231" t="s">
        <v>2573</v>
      </c>
      <c r="E14" s="14" t="s">
        <v>1007</v>
      </c>
      <c r="F14" s="128"/>
      <c r="G14" s="148"/>
      <c r="H14" s="77">
        <f>F14*G14</f>
        <v>0</v>
      </c>
      <c r="I14" s="252" t="s">
        <v>2981</v>
      </c>
    </row>
    <row r="15" spans="1:9" ht="37.5" x14ac:dyDescent="0.25">
      <c r="A15" s="153"/>
      <c r="B15" s="153" t="s">
        <v>743</v>
      </c>
      <c r="C15" s="154"/>
      <c r="D15" s="59" t="s">
        <v>746</v>
      </c>
      <c r="E15" s="14" t="s">
        <v>51</v>
      </c>
      <c r="F15" s="128"/>
      <c r="G15" s="148"/>
      <c r="H15" s="77">
        <f>F15*G15</f>
        <v>0</v>
      </c>
    </row>
    <row r="16" spans="1:9" ht="39" x14ac:dyDescent="0.25">
      <c r="A16" s="153" t="s">
        <v>747</v>
      </c>
      <c r="B16" s="153"/>
      <c r="C16" s="154"/>
      <c r="D16" s="119" t="s">
        <v>750</v>
      </c>
      <c r="E16" s="97"/>
      <c r="F16" s="14"/>
      <c r="G16" s="152"/>
      <c r="H16" s="151"/>
    </row>
    <row r="17" spans="1:9" ht="25" x14ac:dyDescent="0.25">
      <c r="A17" s="153"/>
      <c r="B17" s="153" t="s">
        <v>748</v>
      </c>
      <c r="C17" s="154"/>
      <c r="D17" s="59" t="s">
        <v>753</v>
      </c>
      <c r="E17" s="97"/>
      <c r="F17" s="14"/>
      <c r="G17" s="152"/>
      <c r="H17" s="151"/>
    </row>
    <row r="18" spans="1:9" ht="14.5" x14ac:dyDescent="0.25">
      <c r="A18" s="153"/>
      <c r="B18" s="153"/>
      <c r="C18" s="154" t="s">
        <v>22</v>
      </c>
      <c r="D18" s="231" t="s">
        <v>2571</v>
      </c>
      <c r="E18" s="14" t="s">
        <v>1007</v>
      </c>
      <c r="F18" s="128"/>
      <c r="G18" s="148"/>
      <c r="H18" s="77">
        <f>F18*G18</f>
        <v>0</v>
      </c>
      <c r="I18" s="252" t="s">
        <v>2981</v>
      </c>
    </row>
    <row r="19" spans="1:9" ht="26" x14ac:dyDescent="0.25">
      <c r="A19" s="153"/>
      <c r="B19" s="153"/>
      <c r="C19" s="154" t="s">
        <v>24</v>
      </c>
      <c r="D19" s="231" t="s">
        <v>2572</v>
      </c>
      <c r="E19" s="14" t="s">
        <v>1007</v>
      </c>
      <c r="F19" s="128"/>
      <c r="G19" s="148"/>
      <c r="H19" s="77">
        <f>F19*G19</f>
        <v>0</v>
      </c>
      <c r="I19" s="252" t="s">
        <v>2981</v>
      </c>
    </row>
    <row r="20" spans="1:9" ht="13" x14ac:dyDescent="0.25">
      <c r="A20" s="153" t="s">
        <v>749</v>
      </c>
      <c r="B20" s="153"/>
      <c r="C20" s="154"/>
      <c r="D20" s="119" t="s">
        <v>755</v>
      </c>
      <c r="E20" s="97"/>
      <c r="F20" s="14"/>
      <c r="G20" s="152"/>
      <c r="H20" s="151"/>
    </row>
    <row r="21" spans="1:9" x14ac:dyDescent="0.25">
      <c r="A21" s="153"/>
      <c r="B21" s="153" t="s">
        <v>751</v>
      </c>
      <c r="C21" s="154"/>
      <c r="D21" s="59" t="s">
        <v>756</v>
      </c>
      <c r="E21" s="97"/>
      <c r="F21" s="14"/>
      <c r="G21" s="152"/>
      <c r="H21" s="151"/>
    </row>
    <row r="22" spans="1:9" ht="14.5" x14ac:dyDescent="0.25">
      <c r="A22" s="153"/>
      <c r="B22" s="153"/>
      <c r="C22" s="154" t="s">
        <v>22</v>
      </c>
      <c r="D22" s="59" t="s">
        <v>757</v>
      </c>
      <c r="E22" s="14" t="s">
        <v>1007</v>
      </c>
      <c r="F22" s="128"/>
      <c r="G22" s="148"/>
      <c r="H22" s="77">
        <f>F22*G22</f>
        <v>0</v>
      </c>
    </row>
    <row r="23" spans="1:9" ht="14.5" x14ac:dyDescent="0.25">
      <c r="A23" s="153"/>
      <c r="B23" s="153"/>
      <c r="C23" s="154" t="s">
        <v>24</v>
      </c>
      <c r="D23" s="59" t="s">
        <v>758</v>
      </c>
      <c r="E23" s="14" t="s">
        <v>1007</v>
      </c>
      <c r="F23" s="128"/>
      <c r="G23" s="148"/>
      <c r="H23" s="77">
        <f>F23*G23</f>
        <v>0</v>
      </c>
    </row>
    <row r="24" spans="1:9" ht="14.5" x14ac:dyDescent="0.25">
      <c r="A24" s="153"/>
      <c r="B24" s="153" t="s">
        <v>752</v>
      </c>
      <c r="C24" s="154"/>
      <c r="D24" s="59" t="s">
        <v>759</v>
      </c>
      <c r="E24" s="14" t="s">
        <v>1007</v>
      </c>
      <c r="F24" s="128"/>
      <c r="G24" s="148"/>
      <c r="H24" s="77">
        <f>F24*G24</f>
        <v>0</v>
      </c>
    </row>
    <row r="25" spans="1:9" x14ac:dyDescent="0.25">
      <c r="A25" s="153"/>
      <c r="B25" s="153" t="s">
        <v>2574</v>
      </c>
      <c r="C25" s="154"/>
      <c r="D25" s="59" t="s">
        <v>760</v>
      </c>
      <c r="E25" s="97"/>
      <c r="F25" s="14"/>
      <c r="G25" s="152"/>
      <c r="H25" s="151"/>
    </row>
    <row r="26" spans="1:9" ht="14.5" x14ac:dyDescent="0.25">
      <c r="A26" s="153"/>
      <c r="B26" s="153"/>
      <c r="C26" s="154" t="s">
        <v>22</v>
      </c>
      <c r="D26" s="59" t="s">
        <v>757</v>
      </c>
      <c r="E26" s="14" t="s">
        <v>1007</v>
      </c>
      <c r="F26" s="128"/>
      <c r="G26" s="148"/>
      <c r="H26" s="77">
        <f>F26*G26</f>
        <v>0</v>
      </c>
    </row>
    <row r="27" spans="1:9" ht="14.5" x14ac:dyDescent="0.25">
      <c r="A27" s="153"/>
      <c r="B27" s="153"/>
      <c r="C27" s="154" t="s">
        <v>24</v>
      </c>
      <c r="D27" s="59" t="s">
        <v>758</v>
      </c>
      <c r="E27" s="14" t="s">
        <v>1007</v>
      </c>
      <c r="F27" s="128"/>
      <c r="G27" s="148"/>
      <c r="H27" s="77">
        <f>F27*G27</f>
        <v>0</v>
      </c>
    </row>
    <row r="28" spans="1:9" ht="26" x14ac:dyDescent="0.25">
      <c r="A28" s="153" t="s">
        <v>754</v>
      </c>
      <c r="B28" s="153"/>
      <c r="C28" s="154"/>
      <c r="D28" s="119" t="s">
        <v>762</v>
      </c>
      <c r="E28" s="24" t="s">
        <v>460</v>
      </c>
      <c r="F28" s="128"/>
      <c r="G28" s="148"/>
      <c r="H28" s="77">
        <f>F28*G28</f>
        <v>0</v>
      </c>
    </row>
    <row r="29" spans="1:9" ht="13" x14ac:dyDescent="0.25">
      <c r="A29" s="153" t="s">
        <v>761</v>
      </c>
      <c r="B29" s="153"/>
      <c r="C29" s="154"/>
      <c r="D29" s="119" t="s">
        <v>764</v>
      </c>
      <c r="E29" s="97"/>
      <c r="F29" s="14"/>
      <c r="G29" s="152"/>
      <c r="H29" s="151"/>
    </row>
    <row r="30" spans="1:9" x14ac:dyDescent="0.25">
      <c r="A30" s="153"/>
      <c r="B30" s="153" t="s">
        <v>2575</v>
      </c>
      <c r="C30" s="154"/>
      <c r="D30" s="59" t="s">
        <v>768</v>
      </c>
      <c r="E30" s="24" t="s">
        <v>53</v>
      </c>
      <c r="F30" s="128"/>
      <c r="G30" s="148"/>
      <c r="H30" s="77">
        <f>F30*G30</f>
        <v>0</v>
      </c>
    </row>
    <row r="31" spans="1:9" x14ac:dyDescent="0.25">
      <c r="A31" s="153"/>
      <c r="B31" s="153" t="s">
        <v>2576</v>
      </c>
      <c r="C31" s="154"/>
      <c r="D31" s="59" t="s">
        <v>769</v>
      </c>
      <c r="E31" s="97"/>
      <c r="F31" s="14"/>
      <c r="G31" s="152"/>
      <c r="H31" s="151"/>
    </row>
    <row r="32" spans="1:9" ht="26" x14ac:dyDescent="0.25">
      <c r="A32" s="153"/>
      <c r="B32" s="153"/>
      <c r="C32" s="154" t="s">
        <v>22</v>
      </c>
      <c r="D32" s="231" t="s">
        <v>2581</v>
      </c>
      <c r="E32" s="24" t="s">
        <v>53</v>
      </c>
      <c r="F32" s="128"/>
      <c r="G32" s="148"/>
      <c r="H32" s="77">
        <f>F32*G32</f>
        <v>0</v>
      </c>
      <c r="I32" s="252" t="s">
        <v>2981</v>
      </c>
    </row>
    <row r="33" spans="1:9" ht="26" x14ac:dyDescent="0.25">
      <c r="A33" s="153"/>
      <c r="B33" s="153"/>
      <c r="C33" s="154" t="s">
        <v>24</v>
      </c>
      <c r="D33" s="231" t="s">
        <v>2582</v>
      </c>
      <c r="E33" s="24" t="s">
        <v>53</v>
      </c>
      <c r="F33" s="128"/>
      <c r="G33" s="148"/>
      <c r="H33" s="77">
        <f>F33*G33</f>
        <v>0</v>
      </c>
      <c r="I33" s="252" t="s">
        <v>2981</v>
      </c>
    </row>
    <row r="34" spans="1:9" ht="38.5" x14ac:dyDescent="0.25">
      <c r="A34" s="153"/>
      <c r="B34" s="153" t="s">
        <v>2577</v>
      </c>
      <c r="C34" s="154"/>
      <c r="D34" s="231" t="s">
        <v>2583</v>
      </c>
      <c r="E34" s="24" t="s">
        <v>53</v>
      </c>
      <c r="F34" s="128"/>
      <c r="G34" s="148"/>
      <c r="H34" s="77">
        <f>F34*G34</f>
        <v>0</v>
      </c>
      <c r="I34" s="252" t="s">
        <v>2981</v>
      </c>
    </row>
    <row r="35" spans="1:9" ht="38.5" x14ac:dyDescent="0.25">
      <c r="A35" s="153"/>
      <c r="B35" s="153" t="s">
        <v>2578</v>
      </c>
      <c r="C35" s="154"/>
      <c r="D35" s="231" t="s">
        <v>2584</v>
      </c>
      <c r="E35" s="97"/>
      <c r="F35" s="14"/>
      <c r="G35" s="152"/>
      <c r="H35" s="151"/>
      <c r="I35" s="252" t="s">
        <v>2981</v>
      </c>
    </row>
    <row r="36" spans="1:9" x14ac:dyDescent="0.25">
      <c r="A36" s="153"/>
      <c r="B36" s="153"/>
      <c r="C36" s="154" t="s">
        <v>22</v>
      </c>
      <c r="D36" s="231" t="s">
        <v>770</v>
      </c>
      <c r="E36" s="97" t="s">
        <v>132</v>
      </c>
      <c r="F36" s="128"/>
      <c r="G36" s="148"/>
      <c r="H36" s="77">
        <f>F36*G36</f>
        <v>0</v>
      </c>
    </row>
    <row r="37" spans="1:9" x14ac:dyDescent="0.25">
      <c r="A37" s="153"/>
      <c r="B37" s="153"/>
      <c r="C37" s="154" t="s">
        <v>24</v>
      </c>
      <c r="D37" s="231" t="s">
        <v>771</v>
      </c>
      <c r="E37" s="97" t="s">
        <v>132</v>
      </c>
      <c r="F37" s="128"/>
      <c r="G37" s="148"/>
      <c r="H37" s="77">
        <f>F37*G37</f>
        <v>0</v>
      </c>
    </row>
    <row r="38" spans="1:9" ht="26" x14ac:dyDescent="0.25">
      <c r="A38" s="153"/>
      <c r="B38" s="153" t="s">
        <v>2579</v>
      </c>
      <c r="C38" s="154"/>
      <c r="D38" s="231" t="s">
        <v>2585</v>
      </c>
      <c r="E38" s="97"/>
      <c r="F38" s="14"/>
      <c r="G38" s="152"/>
      <c r="H38" s="151"/>
      <c r="I38" s="252" t="s">
        <v>2981</v>
      </c>
    </row>
    <row r="39" spans="1:9" x14ac:dyDescent="0.25">
      <c r="A39" s="153"/>
      <c r="B39" s="153"/>
      <c r="C39" s="154" t="s">
        <v>22</v>
      </c>
      <c r="D39" s="59" t="s">
        <v>772</v>
      </c>
      <c r="E39" s="97" t="s">
        <v>132</v>
      </c>
      <c r="F39" s="128"/>
      <c r="G39" s="148"/>
      <c r="H39" s="77">
        <f>F39*G39</f>
        <v>0</v>
      </c>
    </row>
    <row r="40" spans="1:9" x14ac:dyDescent="0.25">
      <c r="A40" s="153"/>
      <c r="B40" s="153"/>
      <c r="C40" s="154" t="s">
        <v>24</v>
      </c>
      <c r="D40" s="59" t="s">
        <v>773</v>
      </c>
      <c r="E40" s="97" t="s">
        <v>132</v>
      </c>
      <c r="F40" s="128"/>
      <c r="G40" s="148"/>
      <c r="H40" s="77">
        <f>F40*G40</f>
        <v>0</v>
      </c>
    </row>
    <row r="41" spans="1:9" ht="25" x14ac:dyDescent="0.25">
      <c r="A41" s="153"/>
      <c r="B41" s="153" t="s">
        <v>2580</v>
      </c>
      <c r="C41" s="154"/>
      <c r="D41" s="59" t="s">
        <v>774</v>
      </c>
      <c r="E41" s="24" t="s">
        <v>53</v>
      </c>
      <c r="F41" s="128"/>
      <c r="G41" s="148"/>
      <c r="H41" s="77">
        <f>F41*G41</f>
        <v>0</v>
      </c>
    </row>
    <row r="42" spans="1:9" ht="13" x14ac:dyDescent="0.25">
      <c r="A42" s="153" t="s">
        <v>763</v>
      </c>
      <c r="B42" s="153"/>
      <c r="C42" s="154"/>
      <c r="D42" s="119" t="s">
        <v>776</v>
      </c>
      <c r="E42" s="97"/>
      <c r="F42" s="14"/>
      <c r="G42" s="152"/>
      <c r="H42" s="151"/>
    </row>
    <row r="43" spans="1:9" x14ac:dyDescent="0.25">
      <c r="A43" s="153"/>
      <c r="B43" s="153" t="s">
        <v>765</v>
      </c>
      <c r="C43" s="154"/>
      <c r="D43" s="59" t="s">
        <v>779</v>
      </c>
      <c r="E43" s="97" t="s">
        <v>52</v>
      </c>
      <c r="F43" s="128"/>
      <c r="G43" s="148"/>
      <c r="H43" s="77">
        <f>F43*G43</f>
        <v>0</v>
      </c>
    </row>
    <row r="44" spans="1:9" x14ac:dyDescent="0.25">
      <c r="A44" s="153"/>
      <c r="B44" s="153" t="s">
        <v>766</v>
      </c>
      <c r="C44" s="154"/>
      <c r="D44" s="59" t="s">
        <v>780</v>
      </c>
      <c r="E44" s="97" t="s">
        <v>52</v>
      </c>
      <c r="F44" s="128"/>
      <c r="G44" s="148"/>
      <c r="H44" s="77">
        <f>F44*G44</f>
        <v>0</v>
      </c>
    </row>
    <row r="45" spans="1:9" x14ac:dyDescent="0.25">
      <c r="A45" s="153"/>
      <c r="B45" s="153" t="s">
        <v>767</v>
      </c>
      <c r="C45" s="154"/>
      <c r="D45" s="59" t="s">
        <v>782</v>
      </c>
      <c r="E45" s="97" t="s">
        <v>129</v>
      </c>
      <c r="F45" s="128"/>
      <c r="G45" s="148"/>
      <c r="H45" s="77">
        <f>F45*G45</f>
        <v>0</v>
      </c>
    </row>
    <row r="46" spans="1:9" ht="13" x14ac:dyDescent="0.25">
      <c r="A46" s="153" t="s">
        <v>775</v>
      </c>
      <c r="B46" s="153"/>
      <c r="C46" s="154"/>
      <c r="D46" s="119" t="s">
        <v>781</v>
      </c>
      <c r="E46" s="97"/>
      <c r="F46" s="14"/>
      <c r="G46" s="152"/>
      <c r="H46" s="151"/>
    </row>
    <row r="47" spans="1:9" ht="25" x14ac:dyDescent="0.25">
      <c r="A47" s="153"/>
      <c r="B47" s="153" t="s">
        <v>777</v>
      </c>
      <c r="C47" s="154"/>
      <c r="D47" s="59" t="s">
        <v>2418</v>
      </c>
      <c r="E47" s="97" t="s">
        <v>132</v>
      </c>
      <c r="F47" s="128"/>
      <c r="G47" s="148"/>
      <c r="H47" s="77">
        <f>F47*G47</f>
        <v>0</v>
      </c>
    </row>
    <row r="48" spans="1:9" ht="25" x14ac:dyDescent="0.25">
      <c r="A48" s="153"/>
      <c r="B48" s="153" t="s">
        <v>778</v>
      </c>
      <c r="C48" s="154"/>
      <c r="D48" s="59" t="s">
        <v>2419</v>
      </c>
      <c r="E48" s="97" t="s">
        <v>132</v>
      </c>
      <c r="F48" s="128"/>
      <c r="G48" s="148"/>
      <c r="H48" s="77">
        <f>F48*G48</f>
        <v>0</v>
      </c>
    </row>
    <row r="49" spans="1:8" x14ac:dyDescent="0.25">
      <c r="A49" s="153"/>
      <c r="B49" s="153"/>
      <c r="C49" s="154"/>
      <c r="D49" s="125"/>
      <c r="E49" s="97"/>
      <c r="F49" s="14"/>
      <c r="G49" s="14"/>
      <c r="H49" s="151"/>
    </row>
    <row r="50" spans="1:8" ht="13" x14ac:dyDescent="0.25">
      <c r="A50" s="153"/>
      <c r="B50" s="153"/>
      <c r="C50" s="154"/>
      <c r="D50" s="124"/>
      <c r="E50" s="14"/>
      <c r="F50" s="14"/>
      <c r="G50" s="14"/>
      <c r="H50" s="151"/>
    </row>
    <row r="51" spans="1:8" x14ac:dyDescent="0.25">
      <c r="A51" s="59"/>
      <c r="B51" s="59"/>
      <c r="C51" s="128"/>
      <c r="D51" s="55"/>
      <c r="E51" s="14"/>
      <c r="F51" s="14"/>
      <c r="G51" s="14"/>
      <c r="H51" s="151"/>
    </row>
    <row r="52" spans="1:8" x14ac:dyDescent="0.25">
      <c r="A52" s="134" t="s">
        <v>19</v>
      </c>
      <c r="B52" s="134"/>
      <c r="C52" s="134"/>
      <c r="D52" s="134"/>
      <c r="E52" s="141"/>
      <c r="F52" s="146"/>
      <c r="G52" s="146"/>
      <c r="H52" s="136">
        <f>SUM(H5:H51)</f>
        <v>0</v>
      </c>
    </row>
    <row r="1048328" spans="5:5" x14ac:dyDescent="0.25">
      <c r="E1048328" s="49"/>
    </row>
  </sheetData>
  <mergeCells count="1">
    <mergeCell ref="E1:H1"/>
  </mergeCells>
  <pageMargins left="0.75" right="0.75" top="1" bottom="1" header="0.5" footer="0.5"/>
  <pageSetup paperSize="9" scale="58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B9D4C-24A8-4B0D-8595-9EE242E0AFD9}">
  <sheetPr codeName="Sheet26">
    <tabColor rgb="FF92D050"/>
  </sheetPr>
  <dimension ref="A1:H1048328"/>
  <sheetViews>
    <sheetView view="pageBreakPreview" topLeftCell="A9" zoomScaleNormal="100" zoomScaleSheetLayoutView="100" workbookViewId="0">
      <selection activeCell="D22" sqref="D22"/>
    </sheetView>
  </sheetViews>
  <sheetFormatPr defaultRowHeight="12.5" x14ac:dyDescent="0.25"/>
  <cols>
    <col min="1" max="1" width="8.08984375" style="37" customWidth="1"/>
    <col min="2" max="2" width="10.36328125" style="37" customWidth="1"/>
    <col min="3" max="3" width="40.6328125" style="37" customWidth="1"/>
    <col min="4" max="4" width="8.08984375" style="37" customWidth="1"/>
    <col min="5" max="5" width="9.08984375" style="37" customWidth="1"/>
    <col min="6" max="6" width="10.36328125" style="37" customWidth="1"/>
    <col min="7" max="7" width="11.0898437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x14ac:dyDescent="0.25">
      <c r="A1" s="276" t="s">
        <v>3230</v>
      </c>
    </row>
    <row r="2" spans="1:8" x14ac:dyDescent="0.25">
      <c r="A2" s="275" t="s">
        <v>3229</v>
      </c>
    </row>
    <row r="3" spans="1:8" x14ac:dyDescent="0.25">
      <c r="A3" s="276" t="s">
        <v>3228</v>
      </c>
    </row>
    <row r="5" spans="1:8" ht="12.75" customHeight="1" x14ac:dyDescent="0.25">
      <c r="A5" s="107" t="s">
        <v>3032</v>
      </c>
      <c r="B5" s="108"/>
      <c r="C5" s="108"/>
      <c r="D5" s="525"/>
      <c r="E5" s="525"/>
      <c r="F5" s="525"/>
      <c r="G5" s="526"/>
    </row>
    <row r="6" spans="1:8" ht="13" x14ac:dyDescent="0.3">
      <c r="A6" s="281" t="s">
        <v>0</v>
      </c>
      <c r="B6" s="281"/>
      <c r="C6" s="281" t="s">
        <v>1</v>
      </c>
      <c r="D6" s="281" t="s">
        <v>2</v>
      </c>
      <c r="E6" s="281" t="s">
        <v>3</v>
      </c>
      <c r="F6" s="281" t="s">
        <v>4</v>
      </c>
      <c r="G6" s="281" t="s">
        <v>3004</v>
      </c>
      <c r="H6" s="251"/>
    </row>
    <row r="7" spans="1:8" x14ac:dyDescent="0.25">
      <c r="A7" s="297"/>
      <c r="B7" s="297"/>
      <c r="C7" s="299"/>
      <c r="D7" s="327"/>
      <c r="E7" s="327"/>
      <c r="F7" s="360"/>
      <c r="G7" s="361"/>
    </row>
    <row r="8" spans="1:8" x14ac:dyDescent="0.25">
      <c r="A8" s="154"/>
      <c r="B8" s="154"/>
      <c r="C8" s="59"/>
      <c r="D8" s="14"/>
      <c r="E8" s="14"/>
      <c r="F8" s="152"/>
      <c r="G8" s="151"/>
    </row>
    <row r="9" spans="1:8" ht="13" x14ac:dyDescent="0.25">
      <c r="A9" s="366" t="s">
        <v>784</v>
      </c>
      <c r="B9" s="366"/>
      <c r="C9" s="138" t="s">
        <v>785</v>
      </c>
      <c r="D9" s="97"/>
      <c r="E9" s="14"/>
      <c r="F9" s="152"/>
      <c r="G9" s="151"/>
    </row>
    <row r="10" spans="1:8" ht="26" x14ac:dyDescent="0.25">
      <c r="A10" s="366"/>
      <c r="B10" s="366" t="s">
        <v>786</v>
      </c>
      <c r="C10" s="231" t="s">
        <v>3102</v>
      </c>
      <c r="D10" s="163"/>
      <c r="E10" s="182"/>
      <c r="F10" s="339"/>
      <c r="G10" s="322"/>
      <c r="H10" s="252"/>
    </row>
    <row r="11" spans="1:8" x14ac:dyDescent="0.25">
      <c r="A11" s="366"/>
      <c r="B11" s="366"/>
      <c r="C11" s="231"/>
      <c r="D11" s="163"/>
      <c r="E11" s="182"/>
      <c r="F11" s="339"/>
      <c r="G11" s="320"/>
      <c r="H11" s="252"/>
    </row>
    <row r="12" spans="1:8" ht="14.5" x14ac:dyDescent="0.25">
      <c r="A12" s="366"/>
      <c r="B12" s="366"/>
      <c r="C12" s="231" t="s">
        <v>3201</v>
      </c>
      <c r="D12" s="163" t="s">
        <v>3020</v>
      </c>
      <c r="E12" s="182">
        <v>180</v>
      </c>
      <c r="F12" s="339"/>
      <c r="G12" s="322"/>
      <c r="H12" s="252"/>
    </row>
    <row r="13" spans="1:8" x14ac:dyDescent="0.25">
      <c r="A13" s="366"/>
      <c r="B13" s="366"/>
      <c r="C13" s="231"/>
      <c r="D13" s="163"/>
      <c r="E13" s="182"/>
      <c r="F13" s="339"/>
      <c r="G13" s="322"/>
      <c r="H13" s="252"/>
    </row>
    <row r="14" spans="1:8" ht="14.5" x14ac:dyDescent="0.25">
      <c r="A14" s="366"/>
      <c r="B14" s="366"/>
      <c r="C14" s="231" t="s">
        <v>3103</v>
      </c>
      <c r="D14" s="163" t="s">
        <v>3200</v>
      </c>
      <c r="E14" s="182">
        <v>60</v>
      </c>
      <c r="F14" s="339"/>
      <c r="G14" s="322"/>
      <c r="H14" s="252"/>
    </row>
    <row r="15" spans="1:8" x14ac:dyDescent="0.25">
      <c r="A15" s="366"/>
      <c r="B15" s="366"/>
      <c r="C15" s="231"/>
      <c r="D15" s="163"/>
      <c r="E15" s="182"/>
      <c r="F15" s="339"/>
      <c r="G15" s="322"/>
      <c r="H15" s="252"/>
    </row>
    <row r="16" spans="1:8" ht="26" x14ac:dyDescent="0.25">
      <c r="A16" s="366" t="s">
        <v>787</v>
      </c>
      <c r="B16" s="366"/>
      <c r="C16" s="232" t="s">
        <v>3202</v>
      </c>
      <c r="D16" s="163" t="s">
        <v>3019</v>
      </c>
      <c r="E16" s="182">
        <v>12</v>
      </c>
      <c r="F16" s="339"/>
      <c r="G16" s="322"/>
    </row>
    <row r="17" spans="1:8" ht="13" x14ac:dyDescent="0.25">
      <c r="A17" s="366"/>
      <c r="B17" s="366"/>
      <c r="C17" s="232"/>
      <c r="D17" s="163"/>
      <c r="E17" s="182"/>
      <c r="F17" s="339"/>
      <c r="G17" s="322"/>
    </row>
    <row r="18" spans="1:8" ht="26" x14ac:dyDescent="0.25">
      <c r="A18" s="366" t="s">
        <v>788</v>
      </c>
      <c r="B18" s="366"/>
      <c r="C18" s="232" t="s">
        <v>789</v>
      </c>
      <c r="D18" s="189"/>
      <c r="E18" s="163"/>
      <c r="F18" s="341"/>
      <c r="G18" s="341"/>
    </row>
    <row r="19" spans="1:8" x14ac:dyDescent="0.25">
      <c r="A19" s="366"/>
      <c r="B19" s="366" t="s">
        <v>790</v>
      </c>
      <c r="C19" s="242" t="s">
        <v>792</v>
      </c>
      <c r="D19" s="160" t="s">
        <v>3033</v>
      </c>
      <c r="E19" s="163">
        <v>1</v>
      </c>
      <c r="F19" s="339">
        <v>6800</v>
      </c>
      <c r="G19" s="341">
        <f>F19*E19</f>
        <v>6800</v>
      </c>
    </row>
    <row r="20" spans="1:8" ht="25" x14ac:dyDescent="0.25">
      <c r="A20" s="366"/>
      <c r="B20" s="366" t="s">
        <v>791</v>
      </c>
      <c r="C20" s="230" t="s">
        <v>793</v>
      </c>
      <c r="D20" s="189" t="s">
        <v>2992</v>
      </c>
      <c r="E20" s="367">
        <f>G19</f>
        <v>6800</v>
      </c>
      <c r="F20" s="363"/>
      <c r="G20" s="341"/>
    </row>
    <row r="21" spans="1:8" x14ac:dyDescent="0.25">
      <c r="A21" s="366"/>
      <c r="B21" s="366"/>
      <c r="C21" s="230"/>
      <c r="D21" s="189"/>
      <c r="E21" s="362"/>
      <c r="F21" s="364"/>
      <c r="G21" s="341"/>
    </row>
    <row r="22" spans="1:8" ht="13" x14ac:dyDescent="0.25">
      <c r="A22" s="366"/>
      <c r="B22" s="366"/>
      <c r="C22" s="232"/>
      <c r="D22" s="189"/>
      <c r="E22" s="163"/>
      <c r="F22" s="341"/>
      <c r="G22" s="341"/>
    </row>
    <row r="23" spans="1:8" x14ac:dyDescent="0.25">
      <c r="A23" s="366"/>
      <c r="B23" s="366"/>
      <c r="C23" s="231"/>
      <c r="D23" s="163"/>
      <c r="E23" s="182"/>
      <c r="F23" s="339"/>
      <c r="G23" s="320"/>
      <c r="H23" s="252"/>
    </row>
    <row r="24" spans="1:8" x14ac:dyDescent="0.25">
      <c r="A24" s="366"/>
      <c r="B24" s="366"/>
      <c r="C24" s="231"/>
      <c r="D24" s="163"/>
      <c r="E24" s="182"/>
      <c r="F24" s="339"/>
      <c r="G24" s="322"/>
      <c r="H24" s="252"/>
    </row>
    <row r="25" spans="1:8" x14ac:dyDescent="0.25">
      <c r="A25" s="366"/>
      <c r="B25" s="366"/>
      <c r="C25" s="231"/>
      <c r="D25" s="163"/>
      <c r="E25" s="182"/>
      <c r="F25" s="339"/>
      <c r="G25" s="322"/>
      <c r="H25" s="252"/>
    </row>
    <row r="26" spans="1:8" ht="12.75" customHeight="1" x14ac:dyDescent="0.25">
      <c r="A26" s="153"/>
      <c r="B26" s="153"/>
      <c r="C26" s="119"/>
      <c r="D26" s="163"/>
      <c r="E26" s="182"/>
      <c r="F26" s="339"/>
      <c r="G26" s="322"/>
      <c r="H26" s="252"/>
    </row>
    <row r="27" spans="1:8" x14ac:dyDescent="0.25">
      <c r="A27" s="153"/>
      <c r="B27" s="153"/>
      <c r="C27" s="231"/>
      <c r="D27" s="163"/>
      <c r="E27" s="182"/>
      <c r="F27" s="339"/>
      <c r="G27" s="320"/>
      <c r="H27" s="252"/>
    </row>
    <row r="28" spans="1:8" x14ac:dyDescent="0.25">
      <c r="A28" s="153"/>
      <c r="B28" s="153"/>
      <c r="C28" s="231"/>
      <c r="D28" s="163"/>
      <c r="E28" s="182"/>
      <c r="F28" s="339"/>
      <c r="G28" s="320"/>
      <c r="H28" s="252"/>
    </row>
    <row r="29" spans="1:8" x14ac:dyDescent="0.25">
      <c r="A29" s="366"/>
      <c r="B29" s="366"/>
      <c r="C29" s="231"/>
      <c r="D29" s="163"/>
      <c r="E29" s="182"/>
      <c r="F29" s="339"/>
      <c r="G29" s="322"/>
      <c r="H29" s="252"/>
    </row>
    <row r="30" spans="1:8" x14ac:dyDescent="0.25">
      <c r="A30" s="366"/>
      <c r="B30" s="366"/>
      <c r="C30" s="231"/>
      <c r="D30" s="163"/>
      <c r="E30" s="182"/>
      <c r="F30" s="339"/>
      <c r="G30" s="322"/>
      <c r="H30" s="252"/>
    </row>
    <row r="31" spans="1:8" x14ac:dyDescent="0.25">
      <c r="A31" s="366"/>
      <c r="B31" s="366"/>
      <c r="C31" s="231"/>
      <c r="D31" s="163"/>
      <c r="E31" s="182"/>
      <c r="F31" s="339"/>
      <c r="G31" s="322"/>
      <c r="H31" s="252"/>
    </row>
    <row r="32" spans="1:8" x14ac:dyDescent="0.25">
      <c r="A32" s="366"/>
      <c r="B32" s="366"/>
      <c r="C32" s="231"/>
      <c r="D32" s="163"/>
      <c r="E32" s="182"/>
      <c r="F32" s="339"/>
      <c r="G32" s="322"/>
      <c r="H32" s="252"/>
    </row>
    <row r="33" spans="1:8" x14ac:dyDescent="0.25">
      <c r="A33" s="366"/>
      <c r="B33" s="366"/>
      <c r="C33" s="231"/>
      <c r="D33" s="163"/>
      <c r="E33" s="182"/>
      <c r="F33" s="339"/>
      <c r="G33" s="322"/>
      <c r="H33" s="252"/>
    </row>
    <row r="34" spans="1:8" x14ac:dyDescent="0.25">
      <c r="A34" s="366"/>
      <c r="B34" s="366"/>
      <c r="C34" s="231"/>
      <c r="D34" s="163"/>
      <c r="E34" s="182"/>
      <c r="F34" s="339"/>
      <c r="G34" s="322"/>
      <c r="H34" s="252"/>
    </row>
    <row r="35" spans="1:8" x14ac:dyDescent="0.25">
      <c r="A35" s="366"/>
      <c r="B35" s="366"/>
      <c r="C35" s="231"/>
      <c r="D35" s="163"/>
      <c r="E35" s="182"/>
      <c r="F35" s="339"/>
      <c r="G35" s="322"/>
      <c r="H35" s="252"/>
    </row>
    <row r="36" spans="1:8" x14ac:dyDescent="0.25">
      <c r="A36" s="366"/>
      <c r="B36" s="366"/>
      <c r="C36" s="231"/>
      <c r="D36" s="163"/>
      <c r="E36" s="182"/>
      <c r="F36" s="339"/>
      <c r="G36" s="322"/>
      <c r="H36" s="252"/>
    </row>
    <row r="37" spans="1:8" x14ac:dyDescent="0.25">
      <c r="A37" s="366"/>
      <c r="B37" s="366"/>
      <c r="C37" s="231"/>
      <c r="D37" s="163"/>
      <c r="E37" s="182"/>
      <c r="F37" s="339"/>
      <c r="G37" s="322"/>
      <c r="H37" s="252"/>
    </row>
    <row r="38" spans="1:8" x14ac:dyDescent="0.25">
      <c r="A38" s="366"/>
      <c r="B38" s="366"/>
      <c r="C38" s="231"/>
      <c r="D38" s="163"/>
      <c r="E38" s="182"/>
      <c r="F38" s="339"/>
      <c r="G38" s="322"/>
      <c r="H38" s="252"/>
    </row>
    <row r="39" spans="1:8" x14ac:dyDescent="0.25">
      <c r="A39" s="366"/>
      <c r="B39" s="366"/>
      <c r="C39" s="231"/>
      <c r="D39" s="163"/>
      <c r="E39" s="182"/>
      <c r="F39" s="339"/>
      <c r="G39" s="322"/>
      <c r="H39" s="252"/>
    </row>
    <row r="40" spans="1:8" x14ac:dyDescent="0.25">
      <c r="A40" s="366"/>
      <c r="B40" s="366"/>
      <c r="C40" s="231"/>
      <c r="D40" s="163"/>
      <c r="E40" s="182"/>
      <c r="F40" s="339"/>
      <c r="G40" s="322"/>
      <c r="H40" s="252"/>
    </row>
    <row r="41" spans="1:8" x14ac:dyDescent="0.25">
      <c r="A41" s="366"/>
      <c r="B41" s="366"/>
      <c r="C41" s="231"/>
      <c r="D41" s="163"/>
      <c r="E41" s="182"/>
      <c r="F41" s="339"/>
      <c r="G41" s="322"/>
      <c r="H41" s="252"/>
    </row>
    <row r="42" spans="1:8" x14ac:dyDescent="0.25">
      <c r="A42" s="366"/>
      <c r="B42" s="366"/>
      <c r="C42" s="231"/>
      <c r="D42" s="163"/>
      <c r="E42" s="182"/>
      <c r="F42" s="339"/>
      <c r="G42" s="322"/>
      <c r="H42" s="252"/>
    </row>
    <row r="43" spans="1:8" x14ac:dyDescent="0.25">
      <c r="A43" s="366"/>
      <c r="B43" s="366"/>
      <c r="C43" s="231"/>
      <c r="D43" s="163"/>
      <c r="E43" s="182"/>
      <c r="F43" s="339"/>
      <c r="G43" s="322"/>
      <c r="H43" s="252"/>
    </row>
    <row r="44" spans="1:8" x14ac:dyDescent="0.25">
      <c r="A44" s="366"/>
      <c r="B44" s="366"/>
      <c r="C44" s="231"/>
      <c r="D44" s="163"/>
      <c r="E44" s="182"/>
      <c r="F44" s="339"/>
      <c r="G44" s="322"/>
      <c r="H44" s="252"/>
    </row>
    <row r="45" spans="1:8" x14ac:dyDescent="0.25">
      <c r="A45" s="366"/>
      <c r="B45" s="366"/>
      <c r="C45" s="231"/>
      <c r="D45" s="163"/>
      <c r="E45" s="182"/>
      <c r="F45" s="339"/>
      <c r="G45" s="322"/>
      <c r="H45" s="252"/>
    </row>
    <row r="46" spans="1:8" x14ac:dyDescent="0.25">
      <c r="A46" s="366"/>
      <c r="B46" s="366"/>
      <c r="C46" s="231"/>
      <c r="D46" s="163"/>
      <c r="E46" s="182"/>
      <c r="F46" s="339"/>
      <c r="G46" s="322"/>
      <c r="H46" s="252"/>
    </row>
    <row r="47" spans="1:8" x14ac:dyDescent="0.25">
      <c r="A47" s="366"/>
      <c r="B47" s="366"/>
      <c r="C47" s="231"/>
      <c r="D47" s="163"/>
      <c r="E47" s="182"/>
      <c r="F47" s="339"/>
      <c r="G47" s="322"/>
      <c r="H47" s="252"/>
    </row>
    <row r="48" spans="1:8" x14ac:dyDescent="0.25">
      <c r="A48" s="366"/>
      <c r="B48" s="366"/>
      <c r="C48" s="231"/>
      <c r="D48" s="163"/>
      <c r="E48" s="182"/>
      <c r="F48" s="339"/>
      <c r="G48" s="322"/>
      <c r="H48" s="252"/>
    </row>
    <row r="49" spans="1:7" ht="13" x14ac:dyDescent="0.25">
      <c r="A49" s="366"/>
      <c r="B49" s="366"/>
      <c r="C49" s="119"/>
      <c r="D49" s="189"/>
      <c r="E49" s="163"/>
      <c r="F49" s="341"/>
      <c r="G49" s="341"/>
    </row>
    <row r="50" spans="1:7" ht="13" x14ac:dyDescent="0.25">
      <c r="A50" s="366"/>
      <c r="B50" s="366"/>
      <c r="C50" s="124"/>
      <c r="D50" s="163"/>
      <c r="E50" s="163"/>
      <c r="F50" s="341"/>
      <c r="G50" s="341"/>
    </row>
    <row r="51" spans="1:7" x14ac:dyDescent="0.25">
      <c r="A51" s="202"/>
      <c r="B51" s="202"/>
      <c r="C51" s="200"/>
      <c r="D51" s="185"/>
      <c r="E51" s="185"/>
      <c r="F51" s="368"/>
      <c r="G51" s="368"/>
    </row>
    <row r="52" spans="1:7" ht="13" x14ac:dyDescent="0.25">
      <c r="A52" s="281" t="s">
        <v>783</v>
      </c>
      <c r="B52" s="529" t="s">
        <v>19</v>
      </c>
      <c r="C52" s="530"/>
      <c r="D52" s="530"/>
      <c r="E52" s="530"/>
      <c r="F52" s="531"/>
      <c r="G52" s="317"/>
    </row>
    <row r="1048328" spans="4:4" x14ac:dyDescent="0.25">
      <c r="D1048328" s="49"/>
    </row>
  </sheetData>
  <mergeCells count="2">
    <mergeCell ref="D5:G5"/>
    <mergeCell ref="B52:F52"/>
  </mergeCells>
  <phoneticPr fontId="30" type="noConversion"/>
  <pageMargins left="0.75" right="0.75" top="1" bottom="1" header="0.5" footer="0.5"/>
  <pageSetup paperSize="9" scale="90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640F5-CDBF-4F2E-901A-A88D0A7FE3E0}">
  <sheetPr codeName="Sheet27"/>
  <dimension ref="A1:H1048292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8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794</v>
      </c>
      <c r="B1" s="36"/>
      <c r="C1" s="36"/>
      <c r="D1" s="533" t="s">
        <v>795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5"/>
      <c r="G3" s="4"/>
    </row>
    <row r="4" spans="1:8" x14ac:dyDescent="0.25">
      <c r="A4" s="153"/>
      <c r="B4" s="153"/>
      <c r="C4" s="59"/>
      <c r="D4" s="14"/>
      <c r="E4" s="14"/>
      <c r="F4" s="14"/>
      <c r="G4" s="13"/>
    </row>
    <row r="5" spans="1:8" ht="26" x14ac:dyDescent="0.25">
      <c r="A5" s="153" t="s">
        <v>796</v>
      </c>
      <c r="B5" s="153"/>
      <c r="C5" s="119" t="s">
        <v>2586</v>
      </c>
      <c r="D5" s="97"/>
      <c r="E5" s="14"/>
      <c r="F5" s="14"/>
      <c r="G5" s="150"/>
    </row>
    <row r="6" spans="1:8" x14ac:dyDescent="0.25">
      <c r="A6" s="153"/>
      <c r="B6" s="153" t="s">
        <v>797</v>
      </c>
      <c r="C6" s="59" t="s">
        <v>803</v>
      </c>
      <c r="D6" s="97" t="s">
        <v>53</v>
      </c>
      <c r="E6" s="128"/>
      <c r="F6" s="148"/>
      <c r="G6" s="77">
        <f t="shared" ref="G6:G11" si="0">E6*F6</f>
        <v>0</v>
      </c>
    </row>
    <row r="7" spans="1:8" ht="26" x14ac:dyDescent="0.25">
      <c r="A7" s="153"/>
      <c r="B7" s="153" t="s">
        <v>798</v>
      </c>
      <c r="C7" s="231" t="s">
        <v>2587</v>
      </c>
      <c r="D7" s="97" t="s">
        <v>53</v>
      </c>
      <c r="E7" s="128"/>
      <c r="F7" s="148"/>
      <c r="G7" s="77">
        <f t="shared" si="0"/>
        <v>0</v>
      </c>
      <c r="H7" s="252" t="s">
        <v>2981</v>
      </c>
    </row>
    <row r="8" spans="1:8" ht="25" x14ac:dyDescent="0.25">
      <c r="A8" s="153"/>
      <c r="B8" s="153" t="s">
        <v>799</v>
      </c>
      <c r="C8" s="59" t="s">
        <v>2420</v>
      </c>
      <c r="D8" s="97" t="s">
        <v>53</v>
      </c>
      <c r="E8" s="128"/>
      <c r="F8" s="148"/>
      <c r="G8" s="77">
        <f t="shared" si="0"/>
        <v>0</v>
      </c>
    </row>
    <row r="9" spans="1:8" ht="25" x14ac:dyDescent="0.25">
      <c r="A9" s="153"/>
      <c r="B9" s="153" t="s">
        <v>800</v>
      </c>
      <c r="C9" s="59" t="s">
        <v>2421</v>
      </c>
      <c r="D9" s="97" t="s">
        <v>53</v>
      </c>
      <c r="E9" s="128"/>
      <c r="F9" s="148"/>
      <c r="G9" s="77">
        <f t="shared" si="0"/>
        <v>0</v>
      </c>
    </row>
    <row r="10" spans="1:8" ht="25" x14ac:dyDescent="0.25">
      <c r="A10" s="153"/>
      <c r="B10" s="153" t="s">
        <v>801</v>
      </c>
      <c r="C10" s="59" t="s">
        <v>804</v>
      </c>
      <c r="D10" s="97" t="s">
        <v>53</v>
      </c>
      <c r="E10" s="128"/>
      <c r="F10" s="148"/>
      <c r="G10" s="77">
        <f t="shared" si="0"/>
        <v>0</v>
      </c>
    </row>
    <row r="11" spans="1:8" x14ac:dyDescent="0.25">
      <c r="A11" s="153"/>
      <c r="B11" s="153" t="s">
        <v>802</v>
      </c>
      <c r="C11" s="59" t="s">
        <v>805</v>
      </c>
      <c r="D11" s="97" t="s">
        <v>460</v>
      </c>
      <c r="E11" s="128"/>
      <c r="F11" s="148"/>
      <c r="G11" s="77">
        <f t="shared" si="0"/>
        <v>0</v>
      </c>
    </row>
    <row r="12" spans="1:8" ht="39" x14ac:dyDescent="0.25">
      <c r="A12" s="153" t="s">
        <v>806</v>
      </c>
      <c r="B12" s="153"/>
      <c r="C12" s="119" t="s">
        <v>2588</v>
      </c>
      <c r="D12" s="10" t="s">
        <v>18</v>
      </c>
      <c r="E12" s="128"/>
      <c r="F12" s="148"/>
      <c r="G12" s="77">
        <f>E12*F12</f>
        <v>0</v>
      </c>
    </row>
    <row r="13" spans="1:8" ht="13" x14ac:dyDescent="0.25">
      <c r="A13" s="153"/>
      <c r="B13" s="153"/>
      <c r="C13" s="119"/>
      <c r="D13" s="97"/>
      <c r="E13" s="14"/>
      <c r="F13" s="152"/>
      <c r="G13" s="151"/>
    </row>
    <row r="14" spans="1:8" ht="13" x14ac:dyDescent="0.25">
      <c r="A14" s="153"/>
      <c r="B14" s="153"/>
      <c r="C14" s="124"/>
      <c r="D14" s="14"/>
      <c r="E14" s="14"/>
      <c r="F14" s="152"/>
      <c r="G14" s="151"/>
    </row>
    <row r="15" spans="1:8" x14ac:dyDescent="0.25">
      <c r="A15" s="59"/>
      <c r="B15" s="59"/>
      <c r="C15" s="55"/>
      <c r="D15" s="14"/>
      <c r="E15" s="14"/>
      <c r="F15" s="152"/>
      <c r="G15" s="151"/>
    </row>
    <row r="16" spans="1:8" x14ac:dyDescent="0.25">
      <c r="A16" s="134" t="s">
        <v>19</v>
      </c>
      <c r="B16" s="134"/>
      <c r="C16" s="134"/>
      <c r="D16" s="141"/>
      <c r="E16" s="146"/>
      <c r="F16" s="159"/>
      <c r="G16" s="136">
        <f>SUM(G5:G15)</f>
        <v>0</v>
      </c>
    </row>
    <row r="1048292" spans="4:4" x14ac:dyDescent="0.25">
      <c r="D1048292" s="49"/>
    </row>
  </sheetData>
  <mergeCells count="1">
    <mergeCell ref="D1:G1"/>
  </mergeCells>
  <phoneticPr fontId="8" type="noConversion"/>
  <pageMargins left="0.75" right="0.75" top="1" bottom="1" header="0.5" footer="0.5"/>
  <pageSetup paperSize="9" scale="60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AA5CD-2178-42C0-BFE0-08B0E1528B84}">
  <sheetPr codeName="Sheet28"/>
  <dimension ref="A1:I1048314"/>
  <sheetViews>
    <sheetView view="pageBreakPreview" zoomScaleNormal="100" zoomScaleSheetLayoutView="100" workbookViewId="0">
      <selection activeCell="E1" sqref="E1:H1"/>
    </sheetView>
  </sheetViews>
  <sheetFormatPr defaultRowHeight="12.5" x14ac:dyDescent="0.25"/>
  <cols>
    <col min="1" max="1" width="9.36328125" style="37" customWidth="1"/>
    <col min="2" max="2" width="8" style="37" bestFit="1" customWidth="1"/>
    <col min="3" max="3" width="3.90625" style="37" customWidth="1"/>
    <col min="4" max="4" width="40.6328125" style="37" customWidth="1"/>
    <col min="5" max="5" width="25.54296875" style="37" bestFit="1" customWidth="1"/>
    <col min="6" max="8" width="20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48" customHeight="1" x14ac:dyDescent="0.25">
      <c r="A1" s="35" t="s">
        <v>812</v>
      </c>
      <c r="B1" s="36"/>
      <c r="C1" s="36"/>
      <c r="D1" s="36"/>
      <c r="E1" s="533" t="s">
        <v>2589</v>
      </c>
      <c r="F1" s="533"/>
      <c r="G1" s="533"/>
      <c r="H1" s="533"/>
    </row>
    <row r="2" spans="1:9" ht="13" x14ac:dyDescent="0.3">
      <c r="A2" s="38" t="s">
        <v>0</v>
      </c>
      <c r="B2" s="38"/>
      <c r="C2" s="38"/>
      <c r="D2" s="39" t="s">
        <v>1</v>
      </c>
      <c r="E2" s="39" t="s">
        <v>2</v>
      </c>
      <c r="F2" s="39" t="s">
        <v>3</v>
      </c>
      <c r="G2" s="39" t="s">
        <v>4</v>
      </c>
      <c r="H2" s="39" t="s">
        <v>5</v>
      </c>
      <c r="I2" s="251" t="s">
        <v>2982</v>
      </c>
    </row>
    <row r="3" spans="1:9" x14ac:dyDescent="0.25">
      <c r="A3" s="40"/>
      <c r="B3" s="40"/>
      <c r="C3" s="40"/>
      <c r="D3" s="41"/>
      <c r="E3" s="5"/>
      <c r="F3" s="5"/>
      <c r="G3" s="5"/>
      <c r="H3" s="4"/>
    </row>
    <row r="4" spans="1:9" ht="39" x14ac:dyDescent="0.25">
      <c r="A4" s="153" t="s">
        <v>813</v>
      </c>
      <c r="B4" s="153"/>
      <c r="C4" s="153"/>
      <c r="D4" s="119" t="s">
        <v>807</v>
      </c>
      <c r="E4" s="97"/>
      <c r="F4" s="14"/>
      <c r="G4" s="152"/>
      <c r="H4" s="151"/>
    </row>
    <row r="5" spans="1:9" ht="26" x14ac:dyDescent="0.25">
      <c r="A5" s="153"/>
      <c r="B5" s="153" t="s">
        <v>2590</v>
      </c>
      <c r="C5" s="153"/>
      <c r="D5" s="231" t="s">
        <v>2598</v>
      </c>
      <c r="E5" s="97" t="s">
        <v>53</v>
      </c>
      <c r="F5" s="128"/>
      <c r="G5" s="148"/>
      <c r="H5" s="77">
        <f t="shared" ref="H5:H13" si="0">F5*G5</f>
        <v>0</v>
      </c>
      <c r="I5" s="252" t="s">
        <v>2981</v>
      </c>
    </row>
    <row r="6" spans="1:9" ht="26" x14ac:dyDescent="0.25">
      <c r="A6" s="153"/>
      <c r="B6" s="153" t="s">
        <v>2591</v>
      </c>
      <c r="C6" s="153"/>
      <c r="D6" s="231" t="s">
        <v>2599</v>
      </c>
      <c r="E6" s="97" t="s">
        <v>53</v>
      </c>
      <c r="F6" s="128"/>
      <c r="G6" s="148"/>
      <c r="H6" s="77">
        <f t="shared" si="0"/>
        <v>0</v>
      </c>
      <c r="I6" s="252" t="s">
        <v>2981</v>
      </c>
    </row>
    <row r="7" spans="1:9" ht="26" x14ac:dyDescent="0.25">
      <c r="A7" s="153"/>
      <c r="B7" s="153" t="s">
        <v>2592</v>
      </c>
      <c r="C7" s="153"/>
      <c r="D7" s="231" t="s">
        <v>2600</v>
      </c>
      <c r="E7" s="97" t="s">
        <v>53</v>
      </c>
      <c r="F7" s="128"/>
      <c r="G7" s="148"/>
      <c r="H7" s="77">
        <f t="shared" si="0"/>
        <v>0</v>
      </c>
      <c r="I7" s="252" t="s">
        <v>2981</v>
      </c>
    </row>
    <row r="8" spans="1:9" ht="26" x14ac:dyDescent="0.25">
      <c r="A8" s="153"/>
      <c r="B8" s="153" t="s">
        <v>2593</v>
      </c>
      <c r="C8" s="153"/>
      <c r="D8" s="231" t="s">
        <v>2601</v>
      </c>
      <c r="E8" s="97" t="s">
        <v>53</v>
      </c>
      <c r="F8" s="128"/>
      <c r="G8" s="148"/>
      <c r="H8" s="77">
        <f t="shared" si="0"/>
        <v>0</v>
      </c>
      <c r="I8" s="252" t="s">
        <v>2981</v>
      </c>
    </row>
    <row r="9" spans="1:9" ht="25.5" x14ac:dyDescent="0.25">
      <c r="A9" s="153"/>
      <c r="B9" s="153" t="s">
        <v>2594</v>
      </c>
      <c r="C9" s="153"/>
      <c r="D9" s="231" t="s">
        <v>2602</v>
      </c>
      <c r="E9" s="97" t="s">
        <v>53</v>
      </c>
      <c r="F9" s="128"/>
      <c r="G9" s="148"/>
      <c r="H9" s="77">
        <f t="shared" si="0"/>
        <v>0</v>
      </c>
      <c r="I9" s="252" t="s">
        <v>2981</v>
      </c>
    </row>
    <row r="10" spans="1:9" ht="25" x14ac:dyDescent="0.25">
      <c r="A10" s="153"/>
      <c r="B10" s="153" t="s">
        <v>2595</v>
      </c>
      <c r="C10" s="153"/>
      <c r="D10" s="59" t="s">
        <v>808</v>
      </c>
      <c r="E10" s="97" t="s">
        <v>129</v>
      </c>
      <c r="F10" s="128"/>
      <c r="G10" s="148"/>
      <c r="H10" s="77">
        <f t="shared" si="0"/>
        <v>0</v>
      </c>
    </row>
    <row r="11" spans="1:9" ht="25" x14ac:dyDescent="0.25">
      <c r="A11" s="153"/>
      <c r="B11" s="153" t="s">
        <v>2596</v>
      </c>
      <c r="C11" s="153"/>
      <c r="D11" s="59" t="s">
        <v>804</v>
      </c>
      <c r="E11" s="97" t="s">
        <v>53</v>
      </c>
      <c r="F11" s="128"/>
      <c r="G11" s="148"/>
      <c r="H11" s="77">
        <f t="shared" si="0"/>
        <v>0</v>
      </c>
    </row>
    <row r="12" spans="1:9" x14ac:dyDescent="0.25">
      <c r="A12" s="153"/>
      <c r="B12" s="153" t="s">
        <v>2597</v>
      </c>
      <c r="C12" s="153"/>
      <c r="D12" s="59" t="s">
        <v>805</v>
      </c>
      <c r="E12" s="97" t="s">
        <v>460</v>
      </c>
      <c r="F12" s="128"/>
      <c r="G12" s="148"/>
      <c r="H12" s="77">
        <f t="shared" si="0"/>
        <v>0</v>
      </c>
    </row>
    <row r="13" spans="1:9" ht="13" x14ac:dyDescent="0.25">
      <c r="A13" s="153" t="s">
        <v>814</v>
      </c>
      <c r="B13" s="153"/>
      <c r="C13" s="153"/>
      <c r="D13" s="119" t="s">
        <v>815</v>
      </c>
      <c r="E13" s="97" t="s">
        <v>53</v>
      </c>
      <c r="F13" s="128"/>
      <c r="G13" s="148"/>
      <c r="H13" s="77">
        <f t="shared" si="0"/>
        <v>0</v>
      </c>
    </row>
    <row r="14" spans="1:9" ht="26" x14ac:dyDescent="0.25">
      <c r="A14" s="153" t="s">
        <v>816</v>
      </c>
      <c r="B14" s="153"/>
      <c r="C14" s="153"/>
      <c r="D14" s="119" t="s">
        <v>809</v>
      </c>
      <c r="E14" s="97"/>
      <c r="F14" s="14"/>
      <c r="G14" s="152"/>
      <c r="H14" s="151"/>
    </row>
    <row r="15" spans="1:9" ht="25.5" x14ac:dyDescent="0.25">
      <c r="A15" s="90"/>
      <c r="B15" s="153" t="s">
        <v>2603</v>
      </c>
      <c r="C15" s="153"/>
      <c r="D15" s="231" t="s">
        <v>2607</v>
      </c>
      <c r="E15" s="97" t="s">
        <v>132</v>
      </c>
      <c r="F15" s="128"/>
      <c r="G15" s="148"/>
      <c r="H15" s="77">
        <f>F15*G15</f>
        <v>0</v>
      </c>
      <c r="I15" s="252" t="s">
        <v>2981</v>
      </c>
    </row>
    <row r="16" spans="1:9" ht="25" x14ac:dyDescent="0.25">
      <c r="A16" s="153"/>
      <c r="B16" s="153" t="s">
        <v>2604</v>
      </c>
      <c r="C16" s="153"/>
      <c r="D16" s="231" t="s">
        <v>810</v>
      </c>
      <c r="E16" s="97" t="s">
        <v>460</v>
      </c>
      <c r="F16" s="128"/>
      <c r="G16" s="148"/>
      <c r="H16" s="77">
        <f>F16*G16</f>
        <v>0</v>
      </c>
    </row>
    <row r="17" spans="1:9" ht="50.5" x14ac:dyDescent="0.25">
      <c r="A17" s="153"/>
      <c r="B17" s="153" t="s">
        <v>2605</v>
      </c>
      <c r="C17" s="153"/>
      <c r="D17" s="231" t="s">
        <v>2608</v>
      </c>
      <c r="E17" s="97" t="s">
        <v>132</v>
      </c>
      <c r="F17" s="128"/>
      <c r="G17" s="148"/>
      <c r="H17" s="77">
        <f>F17*G17</f>
        <v>0</v>
      </c>
      <c r="I17" s="252" t="s">
        <v>2981</v>
      </c>
    </row>
    <row r="18" spans="1:9" ht="25" x14ac:dyDescent="0.25">
      <c r="A18" s="153"/>
      <c r="B18" s="153" t="s">
        <v>2606</v>
      </c>
      <c r="C18" s="153"/>
      <c r="D18" s="238" t="s">
        <v>2614</v>
      </c>
      <c r="E18" s="14" t="s">
        <v>51</v>
      </c>
      <c r="F18" s="128"/>
      <c r="G18" s="148"/>
      <c r="H18" s="77">
        <f>F18*G18</f>
        <v>0</v>
      </c>
    </row>
    <row r="19" spans="1:9" ht="26" x14ac:dyDescent="0.25">
      <c r="A19" s="153" t="s">
        <v>817</v>
      </c>
      <c r="B19" s="153"/>
      <c r="C19" s="153"/>
      <c r="D19" s="126" t="s">
        <v>811</v>
      </c>
      <c r="E19" s="97"/>
      <c r="F19" s="14"/>
      <c r="G19" s="152"/>
      <c r="H19" s="151"/>
    </row>
    <row r="20" spans="1:9" ht="25.5" x14ac:dyDescent="0.25">
      <c r="A20" s="153"/>
      <c r="B20" s="153" t="s">
        <v>2609</v>
      </c>
      <c r="C20" s="153"/>
      <c r="D20" s="231" t="s">
        <v>2612</v>
      </c>
      <c r="E20" s="97" t="s">
        <v>132</v>
      </c>
      <c r="F20" s="128"/>
      <c r="G20" s="148"/>
      <c r="H20" s="77">
        <f>F20*G20</f>
        <v>0</v>
      </c>
      <c r="I20" s="252" t="s">
        <v>2981</v>
      </c>
    </row>
    <row r="21" spans="1:9" ht="50.5" x14ac:dyDescent="0.25">
      <c r="A21" s="153"/>
      <c r="B21" s="153" t="s">
        <v>2610</v>
      </c>
      <c r="C21" s="153"/>
      <c r="D21" s="231" t="s">
        <v>2613</v>
      </c>
      <c r="E21" s="97" t="s">
        <v>132</v>
      </c>
      <c r="F21" s="128"/>
      <c r="G21" s="148"/>
      <c r="H21" s="77">
        <f>F21*G21</f>
        <v>0</v>
      </c>
      <c r="I21" s="252" t="s">
        <v>2981</v>
      </c>
    </row>
    <row r="22" spans="1:9" ht="25" x14ac:dyDescent="0.25">
      <c r="A22" s="153"/>
      <c r="B22" s="153" t="s">
        <v>2611</v>
      </c>
      <c r="C22" s="153"/>
      <c r="D22" s="127" t="s">
        <v>2614</v>
      </c>
      <c r="E22" s="97" t="s">
        <v>132</v>
      </c>
      <c r="F22" s="128"/>
      <c r="G22" s="148"/>
      <c r="H22" s="77">
        <f>F22*G22</f>
        <v>0</v>
      </c>
    </row>
    <row r="23" spans="1:9" ht="13" x14ac:dyDescent="0.25">
      <c r="A23" s="153" t="s">
        <v>818</v>
      </c>
      <c r="B23" s="153"/>
      <c r="C23" s="153"/>
      <c r="D23" s="126" t="s">
        <v>822</v>
      </c>
      <c r="E23" s="14"/>
      <c r="F23" s="14"/>
      <c r="G23" s="152"/>
      <c r="H23" s="151"/>
    </row>
    <row r="24" spans="1:9" x14ac:dyDescent="0.25">
      <c r="A24" s="153"/>
      <c r="B24" s="153" t="s">
        <v>819</v>
      </c>
      <c r="C24" s="153"/>
      <c r="D24" s="127" t="s">
        <v>825</v>
      </c>
      <c r="E24" s="97" t="s">
        <v>132</v>
      </c>
      <c r="F24" s="128"/>
      <c r="G24" s="148"/>
      <c r="H24" s="77">
        <f>F24*G24</f>
        <v>0</v>
      </c>
    </row>
    <row r="25" spans="1:9" x14ac:dyDescent="0.25">
      <c r="A25" s="153"/>
      <c r="B25" s="153" t="s">
        <v>820</v>
      </c>
      <c r="C25" s="153"/>
      <c r="D25" s="127" t="s">
        <v>826</v>
      </c>
      <c r="E25" s="97" t="s">
        <v>132</v>
      </c>
      <c r="F25" s="128"/>
      <c r="G25" s="148"/>
      <c r="H25" s="77">
        <f>F25*G25</f>
        <v>0</v>
      </c>
    </row>
    <row r="26" spans="1:9" ht="13" x14ac:dyDescent="0.25">
      <c r="A26" s="153" t="s">
        <v>821</v>
      </c>
      <c r="B26" s="153"/>
      <c r="C26" s="153"/>
      <c r="D26" s="119" t="s">
        <v>755</v>
      </c>
      <c r="E26" s="14"/>
      <c r="F26" s="14"/>
      <c r="G26" s="152"/>
      <c r="H26" s="151"/>
    </row>
    <row r="27" spans="1:9" ht="14.5" x14ac:dyDescent="0.25">
      <c r="A27" s="153"/>
      <c r="B27" s="153" t="s">
        <v>823</v>
      </c>
      <c r="C27" s="153"/>
      <c r="D27" s="59" t="s">
        <v>2615</v>
      </c>
      <c r="E27" s="14" t="s">
        <v>1007</v>
      </c>
      <c r="F27" s="128"/>
      <c r="G27" s="148"/>
      <c r="H27" s="77">
        <f>F27*G27</f>
        <v>0</v>
      </c>
    </row>
    <row r="28" spans="1:9" x14ac:dyDescent="0.25">
      <c r="A28" s="153"/>
      <c r="B28" s="153" t="s">
        <v>824</v>
      </c>
      <c r="C28" s="153"/>
      <c r="D28" s="59" t="s">
        <v>828</v>
      </c>
      <c r="E28" s="14"/>
      <c r="F28" s="14"/>
      <c r="G28" s="152"/>
      <c r="H28" s="151"/>
    </row>
    <row r="29" spans="1:9" ht="14.5" x14ac:dyDescent="0.25">
      <c r="A29" s="153"/>
      <c r="B29" s="153"/>
      <c r="C29" s="153" t="s">
        <v>22</v>
      </c>
      <c r="D29" s="127" t="s">
        <v>757</v>
      </c>
      <c r="E29" s="14" t="s">
        <v>1007</v>
      </c>
      <c r="F29" s="128"/>
      <c r="G29" s="148"/>
      <c r="H29" s="77">
        <f>F29*G29</f>
        <v>0</v>
      </c>
    </row>
    <row r="30" spans="1:9" ht="26" x14ac:dyDescent="0.25">
      <c r="A30" s="153" t="s">
        <v>827</v>
      </c>
      <c r="B30" s="153"/>
      <c r="C30" s="153"/>
      <c r="D30" s="119" t="s">
        <v>762</v>
      </c>
      <c r="E30" s="24" t="s">
        <v>460</v>
      </c>
      <c r="F30" s="128"/>
      <c r="G30" s="148"/>
      <c r="H30" s="77">
        <f>F30*G30</f>
        <v>0</v>
      </c>
    </row>
    <row r="31" spans="1:9" ht="13" x14ac:dyDescent="0.25">
      <c r="A31" s="153" t="s">
        <v>829</v>
      </c>
      <c r="B31" s="153"/>
      <c r="C31" s="153"/>
      <c r="D31" s="138" t="s">
        <v>776</v>
      </c>
      <c r="E31" s="14"/>
      <c r="F31" s="14"/>
      <c r="G31" s="152"/>
      <c r="H31" s="151"/>
    </row>
    <row r="32" spans="1:9" x14ac:dyDescent="0.25">
      <c r="A32" s="153"/>
      <c r="B32" s="153" t="s">
        <v>2616</v>
      </c>
      <c r="C32" s="153"/>
      <c r="D32" s="59" t="s">
        <v>779</v>
      </c>
      <c r="E32" s="14" t="s">
        <v>52</v>
      </c>
      <c r="F32" s="128"/>
      <c r="G32" s="148"/>
      <c r="H32" s="77">
        <f>F32*G32</f>
        <v>0</v>
      </c>
    </row>
    <row r="33" spans="1:8" x14ac:dyDescent="0.25">
      <c r="A33" s="89"/>
      <c r="B33" s="153" t="s">
        <v>2617</v>
      </c>
      <c r="C33" s="153"/>
      <c r="D33" s="59" t="s">
        <v>780</v>
      </c>
      <c r="E33" s="14" t="s">
        <v>52</v>
      </c>
      <c r="F33" s="128"/>
      <c r="G33" s="148"/>
      <c r="H33" s="77">
        <f>F33*G33</f>
        <v>0</v>
      </c>
    </row>
    <row r="34" spans="1:8" x14ac:dyDescent="0.25">
      <c r="A34" s="153"/>
      <c r="B34" s="153" t="s">
        <v>2618</v>
      </c>
      <c r="C34" s="153"/>
      <c r="D34" s="59" t="s">
        <v>782</v>
      </c>
      <c r="E34" s="97" t="s">
        <v>129</v>
      </c>
      <c r="F34" s="128"/>
      <c r="G34" s="148"/>
      <c r="H34" s="77">
        <f>F34*G34</f>
        <v>0</v>
      </c>
    </row>
    <row r="35" spans="1:8" ht="13" x14ac:dyDescent="0.25">
      <c r="A35" s="153"/>
      <c r="B35" s="153"/>
      <c r="C35" s="153"/>
      <c r="D35" s="161" t="s">
        <v>10</v>
      </c>
      <c r="E35" s="24"/>
      <c r="F35" s="128"/>
      <c r="G35" s="128"/>
      <c r="H35" s="150"/>
    </row>
    <row r="36" spans="1:8" ht="13" x14ac:dyDescent="0.25">
      <c r="A36" s="153"/>
      <c r="B36" s="153"/>
      <c r="C36" s="153"/>
      <c r="D36" s="161"/>
      <c r="E36" s="47"/>
      <c r="F36" s="128"/>
      <c r="G36" s="128"/>
      <c r="H36" s="147"/>
    </row>
    <row r="37" spans="1:8" x14ac:dyDescent="0.25">
      <c r="A37" s="59"/>
      <c r="B37" s="59"/>
      <c r="C37" s="59"/>
      <c r="D37" s="55"/>
      <c r="E37" s="14"/>
      <c r="F37" s="128"/>
      <c r="G37" s="128"/>
      <c r="H37" s="150"/>
    </row>
    <row r="38" spans="1:8" x14ac:dyDescent="0.25">
      <c r="A38" s="134" t="s">
        <v>19</v>
      </c>
      <c r="B38" s="134"/>
      <c r="C38" s="134"/>
      <c r="D38" s="134"/>
      <c r="E38" s="141"/>
      <c r="F38" s="145"/>
      <c r="G38" s="145"/>
      <c r="H38" s="136">
        <f>SUM(H23:H37)</f>
        <v>0</v>
      </c>
    </row>
    <row r="45" spans="1:8" ht="13" x14ac:dyDescent="0.25">
      <c r="A45" s="256"/>
      <c r="B45" s="256"/>
      <c r="C45" s="256"/>
      <c r="D45" s="183"/>
      <c r="E45" s="257"/>
      <c r="F45" s="195"/>
      <c r="G45" s="258"/>
      <c r="H45" s="259"/>
    </row>
    <row r="46" spans="1:8" ht="13" x14ac:dyDescent="0.25">
      <c r="A46" s="256"/>
      <c r="B46" s="256"/>
      <c r="C46" s="256"/>
      <c r="D46" s="183"/>
      <c r="E46" s="257"/>
      <c r="F46" s="260"/>
      <c r="G46" s="261"/>
      <c r="H46" s="259"/>
    </row>
    <row r="47" spans="1:8" ht="13" x14ac:dyDescent="0.25">
      <c r="A47" s="256"/>
      <c r="B47" s="256"/>
      <c r="C47" s="256"/>
      <c r="D47" s="183"/>
      <c r="E47" s="262"/>
      <c r="F47" s="195"/>
      <c r="G47" s="258"/>
      <c r="H47" s="259"/>
    </row>
    <row r="48" spans="1:8" ht="13" x14ac:dyDescent="0.25">
      <c r="A48" s="256"/>
      <c r="B48" s="256"/>
      <c r="C48" s="256"/>
      <c r="D48" s="183"/>
      <c r="E48" s="257"/>
      <c r="F48" s="195"/>
      <c r="G48" s="258"/>
      <c r="H48" s="259"/>
    </row>
    <row r="49" spans="1:8" ht="13" x14ac:dyDescent="0.25">
      <c r="A49" s="263"/>
      <c r="B49" s="256"/>
      <c r="C49" s="256"/>
      <c r="D49" s="183"/>
      <c r="E49" s="260"/>
      <c r="F49" s="260"/>
      <c r="G49" s="261"/>
      <c r="H49" s="264"/>
    </row>
    <row r="50" spans="1:8" x14ac:dyDescent="0.25">
      <c r="A50" s="256"/>
      <c r="B50" s="256"/>
      <c r="C50" s="256"/>
      <c r="D50" s="265"/>
      <c r="E50" s="262"/>
      <c r="F50" s="195"/>
      <c r="G50" s="258"/>
      <c r="H50" s="259"/>
    </row>
    <row r="51" spans="1:8" x14ac:dyDescent="0.25">
      <c r="A51" s="256"/>
      <c r="B51" s="256"/>
      <c r="C51" s="256"/>
      <c r="D51" s="218"/>
      <c r="E51" s="262"/>
      <c r="F51" s="195"/>
      <c r="G51" s="258"/>
      <c r="H51" s="259"/>
    </row>
    <row r="52" spans="1:8" ht="13" x14ac:dyDescent="0.25">
      <c r="A52" s="263"/>
      <c r="B52" s="256"/>
      <c r="C52" s="256"/>
      <c r="D52" s="73"/>
      <c r="E52" s="260"/>
      <c r="F52" s="260"/>
      <c r="G52" s="261"/>
      <c r="H52" s="264"/>
    </row>
    <row r="53" spans="1:8" x14ac:dyDescent="0.25">
      <c r="A53" s="256"/>
      <c r="B53" s="256"/>
      <c r="C53" s="256"/>
      <c r="D53" s="74"/>
      <c r="E53" s="262"/>
      <c r="F53" s="195"/>
      <c r="G53" s="258"/>
      <c r="H53" s="259"/>
    </row>
    <row r="54" spans="1:8" x14ac:dyDescent="0.25">
      <c r="A54" s="256"/>
      <c r="B54" s="256"/>
      <c r="C54" s="256"/>
      <c r="D54" s="74"/>
      <c r="E54" s="262"/>
      <c r="F54" s="195"/>
      <c r="G54" s="258"/>
      <c r="H54" s="259"/>
    </row>
    <row r="55" spans="1:8" ht="13" x14ac:dyDescent="0.25">
      <c r="A55" s="263"/>
      <c r="B55" s="256"/>
      <c r="C55" s="256"/>
      <c r="D55" s="183"/>
      <c r="E55" s="260"/>
      <c r="F55" s="260"/>
      <c r="G55" s="261"/>
      <c r="H55" s="264"/>
    </row>
    <row r="56" spans="1:8" x14ac:dyDescent="0.25">
      <c r="A56" s="256"/>
      <c r="B56" s="256"/>
      <c r="C56" s="256"/>
      <c r="D56" s="266"/>
      <c r="E56" s="260"/>
      <c r="F56" s="195"/>
      <c r="G56" s="258"/>
      <c r="H56" s="259"/>
    </row>
    <row r="57" spans="1:8" x14ac:dyDescent="0.25">
      <c r="A57" s="256"/>
      <c r="B57" s="256"/>
      <c r="C57" s="256"/>
      <c r="D57" s="266"/>
      <c r="E57" s="260"/>
      <c r="F57" s="260"/>
      <c r="G57" s="261"/>
      <c r="H57" s="264"/>
    </row>
    <row r="58" spans="1:8" x14ac:dyDescent="0.25">
      <c r="A58" s="256"/>
      <c r="B58" s="256"/>
      <c r="C58" s="256"/>
      <c r="D58" s="74"/>
      <c r="E58" s="260"/>
      <c r="F58" s="260"/>
      <c r="G58" s="261"/>
      <c r="H58" s="264"/>
    </row>
    <row r="59" spans="1:8" x14ac:dyDescent="0.25">
      <c r="A59" s="256"/>
      <c r="B59" s="256"/>
      <c r="C59" s="256"/>
      <c r="D59" s="267"/>
      <c r="E59" s="260"/>
      <c r="F59" s="195"/>
      <c r="G59" s="258"/>
      <c r="H59" s="259"/>
    </row>
    <row r="60" spans="1:8" ht="13" x14ac:dyDescent="0.25">
      <c r="A60" s="263"/>
      <c r="B60" s="256"/>
      <c r="C60" s="256"/>
      <c r="D60" s="183"/>
      <c r="E60" s="257"/>
      <c r="F60" s="195"/>
      <c r="G60" s="258"/>
      <c r="H60" s="259"/>
    </row>
    <row r="61" spans="1:8" ht="13" x14ac:dyDescent="0.25">
      <c r="A61" s="263"/>
      <c r="B61" s="256"/>
      <c r="C61" s="256"/>
      <c r="D61" s="268"/>
      <c r="E61" s="260"/>
      <c r="F61" s="260"/>
      <c r="G61" s="261"/>
      <c r="H61" s="264"/>
    </row>
    <row r="62" spans="1:8" x14ac:dyDescent="0.25">
      <c r="A62" s="256"/>
      <c r="B62" s="256"/>
      <c r="C62" s="256"/>
      <c r="D62" s="266"/>
      <c r="E62" s="260"/>
      <c r="F62" s="195"/>
      <c r="G62" s="258"/>
      <c r="H62" s="259"/>
    </row>
    <row r="63" spans="1:8" x14ac:dyDescent="0.25">
      <c r="A63" s="218"/>
      <c r="B63" s="256"/>
      <c r="C63" s="256"/>
      <c r="D63" s="266"/>
      <c r="E63" s="260"/>
      <c r="F63" s="195"/>
      <c r="G63" s="258"/>
      <c r="H63" s="259"/>
    </row>
    <row r="64" spans="1:8" x14ac:dyDescent="0.25">
      <c r="A64" s="256"/>
      <c r="B64" s="256"/>
      <c r="C64" s="256"/>
      <c r="D64" s="266"/>
      <c r="E64" s="262"/>
      <c r="F64" s="195"/>
      <c r="G64" s="258"/>
      <c r="H64" s="259"/>
    </row>
    <row r="1048314" spans="5:5" x14ac:dyDescent="0.25">
      <c r="E1048314" s="49"/>
    </row>
  </sheetData>
  <mergeCells count="1">
    <mergeCell ref="E1:H1"/>
  </mergeCells>
  <phoneticPr fontId="8" type="noConversion"/>
  <pageMargins left="0.75" right="0.75" top="1" bottom="1" header="0.5" footer="0.5"/>
  <pageSetup paperSize="9" scale="57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32A5A-80E2-41D0-9BC4-7E21A2F40ECA}">
  <sheetPr codeName="Sheet29"/>
  <dimension ref="A1:Q1048324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9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17" ht="48" customHeight="1" x14ac:dyDescent="0.25">
      <c r="A1" s="35" t="s">
        <v>830</v>
      </c>
      <c r="B1" s="36"/>
      <c r="C1" s="36"/>
      <c r="D1" s="533" t="s">
        <v>831</v>
      </c>
      <c r="E1" s="533"/>
      <c r="F1" s="533"/>
      <c r="G1" s="533"/>
    </row>
    <row r="2" spans="1:17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17" x14ac:dyDescent="0.25">
      <c r="A3" s="40"/>
      <c r="B3" s="40"/>
      <c r="C3" s="41"/>
      <c r="D3" s="5"/>
      <c r="E3" s="5"/>
      <c r="F3" s="5"/>
      <c r="G3" s="4"/>
    </row>
    <row r="4" spans="1:17" x14ac:dyDescent="0.25">
      <c r="A4" s="153"/>
      <c r="B4" s="153"/>
      <c r="C4" s="59"/>
      <c r="D4" s="14"/>
      <c r="E4" s="14"/>
      <c r="F4" s="14"/>
      <c r="G4" s="13"/>
    </row>
    <row r="5" spans="1:17" ht="13" x14ac:dyDescent="0.25">
      <c r="A5" s="153" t="s">
        <v>832</v>
      </c>
      <c r="B5" s="153"/>
      <c r="C5" s="119" t="s">
        <v>833</v>
      </c>
      <c r="D5" s="97"/>
      <c r="E5" s="14"/>
      <c r="F5" s="14"/>
      <c r="G5" s="150"/>
    </row>
    <row r="6" spans="1:17" ht="14.5" x14ac:dyDescent="0.25">
      <c r="A6" s="153"/>
      <c r="B6" s="153" t="s">
        <v>834</v>
      </c>
      <c r="C6" s="59" t="s">
        <v>837</v>
      </c>
      <c r="D6" s="14" t="s">
        <v>51</v>
      </c>
      <c r="E6" s="128"/>
      <c r="F6" s="148"/>
      <c r="G6" s="77">
        <f>E6*F6</f>
        <v>0</v>
      </c>
    </row>
    <row r="7" spans="1:17" ht="14.5" x14ac:dyDescent="0.25">
      <c r="A7" s="153"/>
      <c r="B7" s="153" t="s">
        <v>835</v>
      </c>
      <c r="C7" s="59" t="s">
        <v>41</v>
      </c>
      <c r="D7" s="14" t="s">
        <v>51</v>
      </c>
      <c r="E7" s="128"/>
      <c r="F7" s="148"/>
      <c r="G7" s="77">
        <f>E7*F7</f>
        <v>0</v>
      </c>
    </row>
    <row r="8" spans="1:17" ht="14.5" x14ac:dyDescent="0.25">
      <c r="A8" s="153"/>
      <c r="B8" s="153" t="s">
        <v>836</v>
      </c>
      <c r="C8" s="59" t="s">
        <v>838</v>
      </c>
      <c r="D8" s="14" t="s">
        <v>51</v>
      </c>
      <c r="E8" s="128"/>
      <c r="F8" s="148"/>
      <c r="G8" s="77">
        <f>E8*F8</f>
        <v>0</v>
      </c>
    </row>
    <row r="9" spans="1:17" ht="26" x14ac:dyDescent="0.25">
      <c r="A9" s="153" t="s">
        <v>839</v>
      </c>
      <c r="B9" s="153"/>
      <c r="C9" s="119" t="s">
        <v>840</v>
      </c>
      <c r="D9" s="14" t="s">
        <v>51</v>
      </c>
      <c r="E9" s="128"/>
      <c r="F9" s="148"/>
      <c r="G9" s="77">
        <f>E9*F9</f>
        <v>0</v>
      </c>
    </row>
    <row r="10" spans="1:17" ht="26" x14ac:dyDescent="0.25">
      <c r="A10" s="153" t="s">
        <v>841</v>
      </c>
      <c r="B10" s="153"/>
      <c r="C10" s="119" t="s">
        <v>842</v>
      </c>
      <c r="D10" s="14" t="s">
        <v>51</v>
      </c>
      <c r="E10" s="128"/>
      <c r="F10" s="148"/>
      <c r="G10" s="77">
        <f>E10*F10</f>
        <v>0</v>
      </c>
    </row>
    <row r="11" spans="1:17" ht="13" x14ac:dyDescent="0.25">
      <c r="A11" s="153" t="s">
        <v>843</v>
      </c>
      <c r="B11" s="153"/>
      <c r="C11" s="119" t="s">
        <v>844</v>
      </c>
      <c r="D11" s="97"/>
      <c r="E11" s="14"/>
      <c r="F11" s="152"/>
      <c r="G11" s="151"/>
    </row>
    <row r="12" spans="1:17" ht="13" x14ac:dyDescent="0.25">
      <c r="A12" s="153"/>
      <c r="B12" s="153" t="s">
        <v>845</v>
      </c>
      <c r="C12" s="231" t="s">
        <v>2619</v>
      </c>
      <c r="D12" s="97" t="s">
        <v>132</v>
      </c>
      <c r="E12" s="128"/>
      <c r="F12" s="148"/>
      <c r="G12" s="77">
        <f>E12*F12</f>
        <v>0</v>
      </c>
      <c r="H12" s="252" t="s">
        <v>2981</v>
      </c>
    </row>
    <row r="13" spans="1:17" ht="13" x14ac:dyDescent="0.25">
      <c r="A13" s="153"/>
      <c r="B13" s="153" t="s">
        <v>846</v>
      </c>
      <c r="C13" s="231" t="s">
        <v>2620</v>
      </c>
      <c r="D13" s="97" t="s">
        <v>132</v>
      </c>
      <c r="E13" s="128"/>
      <c r="F13" s="148"/>
      <c r="G13" s="77">
        <f>E13*F13</f>
        <v>0</v>
      </c>
      <c r="H13" s="252" t="s">
        <v>2981</v>
      </c>
      <c r="Q13"/>
    </row>
    <row r="14" spans="1:17" ht="26" x14ac:dyDescent="0.25">
      <c r="A14" s="153" t="s">
        <v>847</v>
      </c>
      <c r="B14" s="153"/>
      <c r="C14" s="119" t="s">
        <v>848</v>
      </c>
      <c r="D14" s="14" t="s">
        <v>1007</v>
      </c>
      <c r="E14" s="128"/>
      <c r="F14" s="148"/>
      <c r="G14" s="77">
        <f>E14*F14</f>
        <v>0</v>
      </c>
    </row>
    <row r="15" spans="1:17" ht="26" x14ac:dyDescent="0.25">
      <c r="A15" s="153" t="s">
        <v>849</v>
      </c>
      <c r="B15" s="153"/>
      <c r="C15" s="119" t="s">
        <v>850</v>
      </c>
      <c r="D15" s="14" t="s">
        <v>51</v>
      </c>
      <c r="E15" s="128"/>
      <c r="F15" s="148"/>
      <c r="G15" s="77">
        <f>E15*F15</f>
        <v>0</v>
      </c>
    </row>
    <row r="16" spans="1:17" ht="26" x14ac:dyDescent="0.25">
      <c r="A16" s="153" t="s">
        <v>851</v>
      </c>
      <c r="B16" s="153"/>
      <c r="C16" s="119" t="s">
        <v>852</v>
      </c>
      <c r="D16" s="97" t="s">
        <v>132</v>
      </c>
      <c r="E16" s="128"/>
      <c r="F16" s="148"/>
      <c r="G16" s="77">
        <f>E16*F16</f>
        <v>0</v>
      </c>
    </row>
    <row r="17" spans="1:8" ht="26" x14ac:dyDescent="0.25">
      <c r="A17" s="153" t="s">
        <v>853</v>
      </c>
      <c r="B17" s="153"/>
      <c r="C17" s="119" t="s">
        <v>854</v>
      </c>
      <c r="D17" s="162"/>
      <c r="E17" s="14"/>
      <c r="F17" s="152"/>
      <c r="G17" s="151"/>
    </row>
    <row r="18" spans="1:8" ht="13" x14ac:dyDescent="0.25">
      <c r="A18" s="153"/>
      <c r="B18" s="153" t="s">
        <v>856</v>
      </c>
      <c r="C18" s="231" t="s">
        <v>2621</v>
      </c>
      <c r="D18" s="97" t="s">
        <v>53</v>
      </c>
      <c r="E18" s="128"/>
      <c r="F18" s="148"/>
      <c r="G18" s="77">
        <f>E18*F18</f>
        <v>0</v>
      </c>
      <c r="H18" s="252" t="s">
        <v>2981</v>
      </c>
    </row>
    <row r="19" spans="1:8" ht="26" x14ac:dyDescent="0.25">
      <c r="A19" s="153" t="s">
        <v>855</v>
      </c>
      <c r="B19" s="153"/>
      <c r="C19" s="119" t="s">
        <v>857</v>
      </c>
      <c r="D19" s="97"/>
      <c r="E19" s="14"/>
      <c r="F19" s="152"/>
      <c r="G19" s="151"/>
    </row>
    <row r="20" spans="1:8" ht="14.5" x14ac:dyDescent="0.25">
      <c r="A20" s="153"/>
      <c r="B20" s="153" t="s">
        <v>858</v>
      </c>
      <c r="C20" s="59" t="s">
        <v>860</v>
      </c>
      <c r="D20" s="14" t="s">
        <v>51</v>
      </c>
      <c r="E20" s="128"/>
      <c r="F20" s="148"/>
      <c r="G20" s="77">
        <f>E20*F20</f>
        <v>0</v>
      </c>
    </row>
    <row r="21" spans="1:8" ht="14.5" x14ac:dyDescent="0.25">
      <c r="A21" s="153"/>
      <c r="B21" s="153" t="s">
        <v>859</v>
      </c>
      <c r="C21" s="59" t="s">
        <v>628</v>
      </c>
      <c r="D21" s="14" t="s">
        <v>51</v>
      </c>
      <c r="E21" s="128"/>
      <c r="F21" s="148"/>
      <c r="G21" s="77">
        <f>E21*F21</f>
        <v>0</v>
      </c>
    </row>
    <row r="22" spans="1:8" ht="14.5" x14ac:dyDescent="0.25">
      <c r="A22" s="153"/>
      <c r="B22" s="153" t="s">
        <v>471</v>
      </c>
      <c r="C22" s="59" t="s">
        <v>629</v>
      </c>
      <c r="D22" s="14" t="s">
        <v>51</v>
      </c>
      <c r="E22" s="128"/>
      <c r="F22" s="148"/>
      <c r="G22" s="77">
        <f>E22*F22</f>
        <v>0</v>
      </c>
    </row>
    <row r="23" spans="1:8" ht="26" x14ac:dyDescent="0.25">
      <c r="A23" s="153" t="s">
        <v>861</v>
      </c>
      <c r="B23" s="153"/>
      <c r="C23" s="119" t="s">
        <v>862</v>
      </c>
      <c r="D23" s="97"/>
      <c r="E23" s="14"/>
      <c r="F23" s="152"/>
      <c r="G23" s="151"/>
    </row>
    <row r="24" spans="1:8" ht="14.5" x14ac:dyDescent="0.25">
      <c r="A24" s="153"/>
      <c r="B24" s="153" t="s">
        <v>863</v>
      </c>
      <c r="C24" s="59" t="s">
        <v>869</v>
      </c>
      <c r="D24" s="14" t="s">
        <v>1007</v>
      </c>
      <c r="E24" s="128"/>
      <c r="F24" s="148"/>
      <c r="G24" s="77">
        <f t="shared" ref="G24:G29" si="0">E24*F24</f>
        <v>0</v>
      </c>
    </row>
    <row r="25" spans="1:8" ht="26" x14ac:dyDescent="0.25">
      <c r="A25" s="153"/>
      <c r="B25" s="153" t="s">
        <v>864</v>
      </c>
      <c r="C25" s="231" t="s">
        <v>2622</v>
      </c>
      <c r="D25" s="14" t="s">
        <v>1007</v>
      </c>
      <c r="E25" s="128"/>
      <c r="F25" s="148"/>
      <c r="G25" s="77">
        <f t="shared" si="0"/>
        <v>0</v>
      </c>
      <c r="H25" s="252" t="s">
        <v>2981</v>
      </c>
    </row>
    <row r="26" spans="1:8" ht="26" x14ac:dyDescent="0.25">
      <c r="A26" s="153"/>
      <c r="B26" s="153" t="s">
        <v>865</v>
      </c>
      <c r="C26" s="231" t="s">
        <v>2623</v>
      </c>
      <c r="D26" s="14" t="s">
        <v>1007</v>
      </c>
      <c r="E26" s="128"/>
      <c r="F26" s="148"/>
      <c r="G26" s="77">
        <f t="shared" si="0"/>
        <v>0</v>
      </c>
      <c r="H26" s="252" t="s">
        <v>2981</v>
      </c>
    </row>
    <row r="27" spans="1:8" ht="38.5" x14ac:dyDescent="0.25">
      <c r="A27" s="153"/>
      <c r="B27" s="153" t="s">
        <v>866</v>
      </c>
      <c r="C27" s="231" t="s">
        <v>2624</v>
      </c>
      <c r="D27" s="14" t="s">
        <v>1007</v>
      </c>
      <c r="E27" s="128"/>
      <c r="F27" s="148"/>
      <c r="G27" s="77">
        <f t="shared" si="0"/>
        <v>0</v>
      </c>
      <c r="H27" s="252" t="s">
        <v>2981</v>
      </c>
    </row>
    <row r="28" spans="1:8" ht="25.5" x14ac:dyDescent="0.25">
      <c r="A28" s="153"/>
      <c r="B28" s="153" t="s">
        <v>867</v>
      </c>
      <c r="C28" s="231" t="s">
        <v>2625</v>
      </c>
      <c r="D28" s="97" t="s">
        <v>52</v>
      </c>
      <c r="E28" s="128"/>
      <c r="F28" s="148"/>
      <c r="G28" s="77">
        <f t="shared" si="0"/>
        <v>0</v>
      </c>
      <c r="H28" s="252" t="s">
        <v>2981</v>
      </c>
    </row>
    <row r="29" spans="1:8" ht="25" x14ac:dyDescent="0.25">
      <c r="A29" s="153"/>
      <c r="B29" s="153" t="s">
        <v>868</v>
      </c>
      <c r="C29" s="231" t="s">
        <v>870</v>
      </c>
      <c r="D29" s="14" t="s">
        <v>51</v>
      </c>
      <c r="E29" s="128"/>
      <c r="F29" s="148"/>
      <c r="G29" s="77">
        <f t="shared" si="0"/>
        <v>0</v>
      </c>
    </row>
    <row r="30" spans="1:8" ht="26" x14ac:dyDescent="0.25">
      <c r="A30" s="153" t="s">
        <v>871</v>
      </c>
      <c r="B30" s="153"/>
      <c r="C30" s="232" t="s">
        <v>2983</v>
      </c>
      <c r="D30" s="97"/>
      <c r="E30" s="14"/>
      <c r="F30" s="152"/>
      <c r="G30" s="151"/>
    </row>
    <row r="31" spans="1:8" ht="25.5" x14ac:dyDescent="0.25">
      <c r="A31" s="153"/>
      <c r="B31" s="153" t="s">
        <v>872</v>
      </c>
      <c r="C31" s="231" t="s">
        <v>2626</v>
      </c>
      <c r="D31" s="14" t="s">
        <v>1007</v>
      </c>
      <c r="E31" s="128"/>
      <c r="F31" s="148"/>
      <c r="G31" s="77">
        <f>E31*F31</f>
        <v>0</v>
      </c>
      <c r="H31" s="252" t="s">
        <v>2981</v>
      </c>
    </row>
    <row r="32" spans="1:8" ht="25.5" x14ac:dyDescent="0.25">
      <c r="A32" s="153"/>
      <c r="B32" s="153" t="s">
        <v>873</v>
      </c>
      <c r="C32" s="231" t="s">
        <v>2627</v>
      </c>
      <c r="D32" s="14" t="s">
        <v>1007</v>
      </c>
      <c r="E32" s="128"/>
      <c r="F32" s="148"/>
      <c r="G32" s="77">
        <f>E32*F32</f>
        <v>0</v>
      </c>
      <c r="H32" s="252" t="s">
        <v>2981</v>
      </c>
    </row>
    <row r="33" spans="1:8" ht="13" x14ac:dyDescent="0.25">
      <c r="A33" s="153" t="s">
        <v>874</v>
      </c>
      <c r="B33" s="153"/>
      <c r="C33" s="126" t="s">
        <v>822</v>
      </c>
      <c r="D33" s="97"/>
      <c r="E33" s="14"/>
      <c r="F33" s="152"/>
      <c r="G33" s="151"/>
    </row>
    <row r="34" spans="1:8" x14ac:dyDescent="0.25">
      <c r="A34" s="153"/>
      <c r="B34" s="153" t="s">
        <v>875</v>
      </c>
      <c r="C34" s="127" t="s">
        <v>825</v>
      </c>
      <c r="D34" s="97" t="s">
        <v>132</v>
      </c>
      <c r="E34" s="128"/>
      <c r="F34" s="148"/>
      <c r="G34" s="77">
        <f>E34*F34</f>
        <v>0</v>
      </c>
    </row>
    <row r="35" spans="1:8" x14ac:dyDescent="0.25">
      <c r="A35" s="153"/>
      <c r="B35" s="153" t="s">
        <v>876</v>
      </c>
      <c r="C35" s="127" t="s">
        <v>826</v>
      </c>
      <c r="D35" s="97" t="s">
        <v>132</v>
      </c>
      <c r="E35" s="128"/>
      <c r="F35" s="148"/>
      <c r="G35" s="77">
        <f>E35*F35</f>
        <v>0</v>
      </c>
    </row>
    <row r="36" spans="1:8" ht="13" x14ac:dyDescent="0.25">
      <c r="A36" s="153" t="s">
        <v>877</v>
      </c>
      <c r="B36" s="153"/>
      <c r="C36" s="119" t="s">
        <v>755</v>
      </c>
      <c r="D36" s="97"/>
      <c r="E36" s="14"/>
      <c r="F36" s="152"/>
      <c r="G36" s="151"/>
    </row>
    <row r="37" spans="1:8" ht="26" x14ac:dyDescent="0.25">
      <c r="A37" s="153"/>
      <c r="B37" s="153" t="s">
        <v>878</v>
      </c>
      <c r="C37" s="231" t="s">
        <v>2628</v>
      </c>
      <c r="D37" s="14" t="s">
        <v>1007</v>
      </c>
      <c r="E37" s="128"/>
      <c r="F37" s="148"/>
      <c r="G37" s="77">
        <f>E37*F37</f>
        <v>0</v>
      </c>
      <c r="H37" s="252" t="s">
        <v>2981</v>
      </c>
    </row>
    <row r="38" spans="1:8" ht="14.5" x14ac:dyDescent="0.25">
      <c r="A38" s="153"/>
      <c r="B38" s="153" t="s">
        <v>879</v>
      </c>
      <c r="C38" s="59" t="s">
        <v>828</v>
      </c>
      <c r="D38" s="14" t="s">
        <v>1007</v>
      </c>
      <c r="E38" s="128"/>
      <c r="F38" s="148"/>
      <c r="G38" s="77">
        <f>E38*F38</f>
        <v>0</v>
      </c>
    </row>
    <row r="39" spans="1:8" ht="26" x14ac:dyDescent="0.25">
      <c r="A39" s="153" t="s">
        <v>880</v>
      </c>
      <c r="B39" s="153"/>
      <c r="C39" s="119" t="s">
        <v>762</v>
      </c>
      <c r="D39" s="97" t="s">
        <v>460</v>
      </c>
      <c r="E39" s="128"/>
      <c r="F39" s="148"/>
      <c r="G39" s="77">
        <f>E39*F39</f>
        <v>0</v>
      </c>
    </row>
    <row r="40" spans="1:8" ht="13" x14ac:dyDescent="0.25">
      <c r="A40" s="153" t="s">
        <v>881</v>
      </c>
      <c r="B40" s="153"/>
      <c r="C40" s="119" t="s">
        <v>776</v>
      </c>
      <c r="D40" s="97"/>
      <c r="E40" s="14"/>
      <c r="F40" s="152"/>
      <c r="G40" s="151"/>
    </row>
    <row r="41" spans="1:8" x14ac:dyDescent="0.25">
      <c r="A41" s="153"/>
      <c r="B41" s="153" t="s">
        <v>882</v>
      </c>
      <c r="C41" s="59" t="s">
        <v>779</v>
      </c>
      <c r="D41" s="97" t="s">
        <v>52</v>
      </c>
      <c r="E41" s="128"/>
      <c r="F41" s="148"/>
      <c r="G41" s="77">
        <f>E41*F41</f>
        <v>0</v>
      </c>
    </row>
    <row r="42" spans="1:8" x14ac:dyDescent="0.25">
      <c r="A42" s="153"/>
      <c r="B42" s="153" t="s">
        <v>883</v>
      </c>
      <c r="C42" s="59" t="s">
        <v>780</v>
      </c>
      <c r="D42" s="97" t="s">
        <v>52</v>
      </c>
      <c r="E42" s="128"/>
      <c r="F42" s="148"/>
      <c r="G42" s="77">
        <f>E42*F42</f>
        <v>0</v>
      </c>
    </row>
    <row r="43" spans="1:8" x14ac:dyDescent="0.25">
      <c r="A43" s="153"/>
      <c r="B43" s="153" t="s">
        <v>884</v>
      </c>
      <c r="C43" s="59" t="s">
        <v>782</v>
      </c>
      <c r="D43" s="97" t="s">
        <v>129</v>
      </c>
      <c r="E43" s="128"/>
      <c r="F43" s="148"/>
      <c r="G43" s="77">
        <f>E43*F43</f>
        <v>0</v>
      </c>
    </row>
    <row r="44" spans="1:8" ht="26" x14ac:dyDescent="0.25">
      <c r="A44" s="153" t="s">
        <v>885</v>
      </c>
      <c r="B44" s="153"/>
      <c r="C44" s="119" t="s">
        <v>886</v>
      </c>
      <c r="D44" s="14" t="s">
        <v>1007</v>
      </c>
      <c r="E44" s="128"/>
      <c r="F44" s="148"/>
      <c r="G44" s="77">
        <f>E44*F44</f>
        <v>0</v>
      </c>
    </row>
    <row r="45" spans="1:8" ht="13" x14ac:dyDescent="0.25">
      <c r="A45" s="153"/>
      <c r="B45" s="153"/>
      <c r="C45" s="119"/>
      <c r="D45" s="97"/>
      <c r="E45" s="14"/>
      <c r="F45" s="152"/>
      <c r="G45" s="151"/>
    </row>
    <row r="46" spans="1:8" ht="13" x14ac:dyDescent="0.25">
      <c r="A46" s="153"/>
      <c r="B46" s="153"/>
      <c r="C46" s="119"/>
      <c r="D46" s="97"/>
      <c r="E46" s="14"/>
      <c r="F46" s="152"/>
      <c r="G46" s="151"/>
    </row>
    <row r="47" spans="1:8" x14ac:dyDescent="0.25">
      <c r="A47" s="59"/>
      <c r="B47" s="59"/>
      <c r="C47" s="55"/>
      <c r="D47" s="14"/>
      <c r="E47" s="14"/>
      <c r="F47" s="152"/>
      <c r="G47" s="151"/>
    </row>
    <row r="48" spans="1:8" x14ac:dyDescent="0.25">
      <c r="A48" s="134" t="s">
        <v>19</v>
      </c>
      <c r="B48" s="134"/>
      <c r="C48" s="134"/>
      <c r="D48" s="141"/>
      <c r="E48" s="146"/>
      <c r="F48" s="159"/>
      <c r="G48" s="136">
        <f>SUM(G5:G47)</f>
        <v>0</v>
      </c>
    </row>
    <row r="1048324" spans="4:4" x14ac:dyDescent="0.25">
      <c r="D1048324" s="49"/>
    </row>
  </sheetData>
  <mergeCells count="1">
    <mergeCell ref="D1:G1"/>
  </mergeCells>
  <phoneticPr fontId="8" type="noConversion"/>
  <pageMargins left="0.75" right="0.75" top="1" bottom="1" header="0.5" footer="0.5"/>
  <pageSetup paperSize="9" scale="5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DEEC3-A62D-4573-A304-7593CF4AA374}">
  <sheetPr codeName="Sheet30"/>
  <dimension ref="A1:G1048284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9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7" ht="48" customHeight="1" x14ac:dyDescent="0.25">
      <c r="A1" s="35" t="s">
        <v>887</v>
      </c>
      <c r="B1" s="36"/>
      <c r="C1" s="36"/>
      <c r="D1" s="533" t="s">
        <v>888</v>
      </c>
      <c r="E1" s="533"/>
      <c r="F1" s="533"/>
      <c r="G1" s="533"/>
    </row>
    <row r="2" spans="1:7" ht="13" x14ac:dyDescent="0.25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</row>
    <row r="3" spans="1:7" x14ac:dyDescent="0.25">
      <c r="A3" s="40"/>
      <c r="B3" s="40"/>
      <c r="C3" s="41"/>
      <c r="D3" s="5"/>
      <c r="E3" s="4"/>
      <c r="F3" s="4"/>
      <c r="G3" s="4"/>
    </row>
    <row r="4" spans="1:7" x14ac:dyDescent="0.25">
      <c r="A4" s="153"/>
      <c r="B4" s="153"/>
      <c r="C4" s="59"/>
      <c r="D4" s="14"/>
      <c r="E4" s="13"/>
      <c r="F4" s="13"/>
      <c r="G4" s="13"/>
    </row>
    <row r="5" spans="1:7" ht="25" x14ac:dyDescent="0.25">
      <c r="A5" s="153" t="s">
        <v>889</v>
      </c>
      <c r="B5" s="153"/>
      <c r="C5" s="119" t="s">
        <v>890</v>
      </c>
      <c r="D5" s="163" t="s">
        <v>891</v>
      </c>
      <c r="E5" s="59"/>
      <c r="F5" s="149"/>
      <c r="G5" s="77">
        <f>E5*F5</f>
        <v>0</v>
      </c>
    </row>
    <row r="6" spans="1:7" ht="13" x14ac:dyDescent="0.25">
      <c r="A6" s="153"/>
      <c r="B6" s="153"/>
      <c r="C6" s="119"/>
      <c r="D6" s="24"/>
      <c r="E6" s="13"/>
      <c r="F6" s="13"/>
      <c r="G6" s="150"/>
    </row>
    <row r="7" spans="1:7" x14ac:dyDescent="0.25">
      <c r="A7" s="59"/>
      <c r="B7" s="59"/>
      <c r="C7" s="55"/>
      <c r="D7" s="14"/>
      <c r="E7" s="13"/>
      <c r="F7" s="13"/>
      <c r="G7" s="150"/>
    </row>
    <row r="8" spans="1:7" x14ac:dyDescent="0.25">
      <c r="A8" s="134" t="s">
        <v>19</v>
      </c>
      <c r="B8" s="134"/>
      <c r="C8" s="134"/>
      <c r="D8" s="141"/>
      <c r="E8" s="144"/>
      <c r="F8" s="144"/>
      <c r="G8" s="136">
        <f>SUM(G5:G7)</f>
        <v>0</v>
      </c>
    </row>
    <row r="1048284" spans="4:4" x14ac:dyDescent="0.25">
      <c r="D1048284" s="49"/>
    </row>
  </sheetData>
  <mergeCells count="1">
    <mergeCell ref="D1:G1"/>
  </mergeCells>
  <pageMargins left="0.75" right="0.75" top="1" bottom="1" header="0.5" footer="0.5"/>
  <pageSetup paperSize="9" scale="5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8C57C-3FFC-413C-B53A-6BA9F6D30C16}">
  <sheetPr codeName="Sheet4">
    <tabColor rgb="FF92D050"/>
  </sheetPr>
  <dimension ref="A1:H1048471"/>
  <sheetViews>
    <sheetView view="pageBreakPreview" zoomScaleNormal="100" zoomScaleSheetLayoutView="100" workbookViewId="0">
      <selection activeCell="A2" sqref="A2"/>
    </sheetView>
  </sheetViews>
  <sheetFormatPr defaultRowHeight="12.5" x14ac:dyDescent="0.25"/>
  <cols>
    <col min="1" max="1" width="8.453125" style="37" customWidth="1"/>
    <col min="2" max="2" width="9" style="37" bestFit="1" customWidth="1"/>
    <col min="3" max="3" width="38.36328125" style="37" customWidth="1"/>
    <col min="4" max="4" width="9.36328125" style="37" customWidth="1"/>
    <col min="5" max="5" width="7.90625" style="37" customWidth="1"/>
    <col min="6" max="6" width="9.90625" style="37" customWidth="1"/>
    <col min="7" max="7" width="11.906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x14ac:dyDescent="0.25">
      <c r="A1" s="276" t="s">
        <v>3230</v>
      </c>
    </row>
    <row r="2" spans="1:8" x14ac:dyDescent="0.25">
      <c r="A2" s="275" t="s">
        <v>3229</v>
      </c>
    </row>
    <row r="3" spans="1:8" x14ac:dyDescent="0.25">
      <c r="A3" s="276" t="s">
        <v>3228</v>
      </c>
    </row>
    <row r="5" spans="1:8" ht="12.75" customHeight="1" x14ac:dyDescent="0.25">
      <c r="A5" s="107" t="s">
        <v>3055</v>
      </c>
      <c r="B5" s="108"/>
      <c r="C5" s="108"/>
      <c r="D5" s="525"/>
      <c r="E5" s="525"/>
      <c r="F5" s="525"/>
      <c r="G5" s="526"/>
    </row>
    <row r="6" spans="1:8" ht="13" x14ac:dyDescent="0.3">
      <c r="A6" s="217" t="s">
        <v>0</v>
      </c>
      <c r="B6" s="217"/>
      <c r="C6" s="281" t="s">
        <v>1</v>
      </c>
      <c r="D6" s="281" t="s">
        <v>2</v>
      </c>
      <c r="E6" s="281" t="s">
        <v>3</v>
      </c>
      <c r="F6" s="281" t="s">
        <v>4</v>
      </c>
      <c r="G6" s="281" t="s">
        <v>3004</v>
      </c>
      <c r="H6" s="251"/>
    </row>
    <row r="7" spans="1:8" x14ac:dyDescent="0.25">
      <c r="A7" s="375"/>
      <c r="B7" s="375"/>
      <c r="C7" s="299"/>
      <c r="D7" s="297"/>
      <c r="E7" s="297"/>
      <c r="F7" s="299"/>
      <c r="G7" s="299"/>
    </row>
    <row r="8" spans="1:8" x14ac:dyDescent="0.25">
      <c r="A8" s="433"/>
      <c r="B8" s="433"/>
      <c r="C8" s="41"/>
      <c r="D8" s="42"/>
      <c r="E8" s="42"/>
      <c r="F8" s="41"/>
      <c r="G8" s="41"/>
    </row>
    <row r="9" spans="1:8" ht="13" x14ac:dyDescent="0.25">
      <c r="A9" s="406" t="s">
        <v>68</v>
      </c>
      <c r="B9" s="373"/>
      <c r="C9" s="45" t="s">
        <v>69</v>
      </c>
      <c r="D9" s="5"/>
      <c r="E9" s="5"/>
      <c r="F9" s="389"/>
      <c r="G9" s="315"/>
    </row>
    <row r="10" spans="1:8" ht="14.5" x14ac:dyDescent="0.25">
      <c r="A10" s="373"/>
      <c r="B10" s="406" t="s">
        <v>70</v>
      </c>
      <c r="C10" s="46" t="s">
        <v>75</v>
      </c>
      <c r="D10" s="160" t="s">
        <v>3011</v>
      </c>
      <c r="E10" s="122">
        <v>15</v>
      </c>
      <c r="F10" s="445"/>
      <c r="G10" s="322"/>
    </row>
    <row r="11" spans="1:8" x14ac:dyDescent="0.25">
      <c r="A11" s="373"/>
      <c r="B11" s="406" t="s">
        <v>71</v>
      </c>
      <c r="C11" s="46" t="s">
        <v>6</v>
      </c>
      <c r="D11" s="165" t="s">
        <v>2995</v>
      </c>
      <c r="E11" s="122"/>
      <c r="F11" s="445"/>
      <c r="G11" s="320" t="s">
        <v>3008</v>
      </c>
    </row>
    <row r="12" spans="1:8" x14ac:dyDescent="0.25">
      <c r="A12" s="373"/>
      <c r="B12" s="406" t="s">
        <v>72</v>
      </c>
      <c r="C12" s="223" t="s">
        <v>3056</v>
      </c>
      <c r="D12" s="165" t="s">
        <v>2995</v>
      </c>
      <c r="E12" s="122">
        <v>1</v>
      </c>
      <c r="F12" s="445"/>
      <c r="G12" s="322"/>
      <c r="H12" s="252"/>
    </row>
    <row r="13" spans="1:8" x14ac:dyDescent="0.25">
      <c r="A13" s="373"/>
      <c r="B13" s="406" t="s">
        <v>73</v>
      </c>
      <c r="C13" s="46" t="s">
        <v>76</v>
      </c>
      <c r="D13" s="165" t="s">
        <v>2993</v>
      </c>
      <c r="E13" s="165">
        <v>1</v>
      </c>
      <c r="F13" s="446">
        <f>6*8000</f>
        <v>48000</v>
      </c>
      <c r="G13" s="322">
        <f t="shared" ref="G13" si="0">E13*F13</f>
        <v>48000</v>
      </c>
    </row>
    <row r="14" spans="1:8" ht="25" x14ac:dyDescent="0.25">
      <c r="A14" s="373"/>
      <c r="B14" s="406" t="s">
        <v>74</v>
      </c>
      <c r="C14" s="46" t="s">
        <v>77</v>
      </c>
      <c r="D14" s="160" t="s">
        <v>2992</v>
      </c>
      <c r="E14" s="447">
        <f>G13</f>
        <v>48000</v>
      </c>
      <c r="F14" s="387"/>
      <c r="G14" s="322"/>
    </row>
    <row r="15" spans="1:8" x14ac:dyDescent="0.25">
      <c r="A15" s="373"/>
      <c r="B15" s="440"/>
      <c r="C15" s="46"/>
      <c r="D15" s="160"/>
      <c r="E15" s="388"/>
      <c r="F15" s="392"/>
      <c r="G15" s="322"/>
    </row>
    <row r="16" spans="1:8" ht="13" x14ac:dyDescent="0.25">
      <c r="A16" s="406" t="s">
        <v>78</v>
      </c>
      <c r="B16" s="437"/>
      <c r="C16" s="52" t="s">
        <v>32</v>
      </c>
      <c r="D16" s="122"/>
      <c r="E16" s="122"/>
      <c r="F16" s="390"/>
      <c r="G16" s="322"/>
    </row>
    <row r="17" spans="1:7" ht="14.5" x14ac:dyDescent="0.25">
      <c r="A17" s="406"/>
      <c r="B17" s="438" t="s">
        <v>81</v>
      </c>
      <c r="C17" s="54" t="s">
        <v>79</v>
      </c>
      <c r="D17" s="160" t="s">
        <v>3011</v>
      </c>
      <c r="E17" s="122"/>
      <c r="F17" s="445"/>
      <c r="G17" s="320" t="s">
        <v>3008</v>
      </c>
    </row>
    <row r="18" spans="1:7" ht="14.5" x14ac:dyDescent="0.25">
      <c r="A18" s="406"/>
      <c r="B18" s="438" t="s">
        <v>82</v>
      </c>
      <c r="C18" s="54" t="s">
        <v>80</v>
      </c>
      <c r="D18" s="160" t="s">
        <v>3011</v>
      </c>
      <c r="E18" s="122">
        <v>1</v>
      </c>
      <c r="F18" s="445"/>
      <c r="G18" s="322"/>
    </row>
    <row r="19" spans="1:7" x14ac:dyDescent="0.25">
      <c r="A19" s="406"/>
      <c r="B19" s="438"/>
      <c r="C19" s="54"/>
      <c r="D19" s="160"/>
      <c r="E19" s="122"/>
      <c r="F19" s="445"/>
      <c r="G19" s="322"/>
    </row>
    <row r="20" spans="1:7" ht="13" x14ac:dyDescent="0.25">
      <c r="A20" s="406" t="s">
        <v>83</v>
      </c>
      <c r="B20" s="438"/>
      <c r="C20" s="52" t="s">
        <v>31</v>
      </c>
      <c r="D20" s="122"/>
      <c r="E20" s="122"/>
      <c r="F20" s="390"/>
      <c r="G20" s="322"/>
    </row>
    <row r="21" spans="1:7" x14ac:dyDescent="0.25">
      <c r="A21" s="406"/>
      <c r="B21" s="438" t="s">
        <v>84</v>
      </c>
      <c r="C21" s="54" t="s">
        <v>91</v>
      </c>
      <c r="D21" s="165" t="s">
        <v>2995</v>
      </c>
      <c r="E21" s="122">
        <v>12</v>
      </c>
      <c r="F21" s="445"/>
      <c r="G21" s="322"/>
    </row>
    <row r="22" spans="1:7" x14ac:dyDescent="0.25">
      <c r="A22" s="406"/>
      <c r="B22" s="438" t="s">
        <v>85</v>
      </c>
      <c r="C22" s="54" t="s">
        <v>92</v>
      </c>
      <c r="D22" s="165" t="s">
        <v>2995</v>
      </c>
      <c r="E22" s="122">
        <v>1</v>
      </c>
      <c r="F22" s="445"/>
      <c r="G22" s="322"/>
    </row>
    <row r="23" spans="1:7" x14ac:dyDescent="0.25">
      <c r="A23" s="406"/>
      <c r="B23" s="438" t="s">
        <v>86</v>
      </c>
      <c r="C23" s="54" t="s">
        <v>93</v>
      </c>
      <c r="D23" s="165" t="s">
        <v>2995</v>
      </c>
      <c r="E23" s="122"/>
      <c r="F23" s="445"/>
      <c r="G23" s="320" t="s">
        <v>3008</v>
      </c>
    </row>
    <row r="24" spans="1:7" x14ac:dyDescent="0.25">
      <c r="A24" s="406"/>
      <c r="B24" s="438" t="s">
        <v>87</v>
      </c>
      <c r="C24" s="54" t="s">
        <v>94</v>
      </c>
      <c r="D24" s="165" t="s">
        <v>2995</v>
      </c>
      <c r="E24" s="122">
        <v>1</v>
      </c>
      <c r="F24" s="445"/>
      <c r="G24" s="322"/>
    </row>
    <row r="25" spans="1:7" x14ac:dyDescent="0.25">
      <c r="A25" s="406"/>
      <c r="B25" s="438" t="s">
        <v>88</v>
      </c>
      <c r="C25" s="54" t="s">
        <v>95</v>
      </c>
      <c r="D25" s="165" t="s">
        <v>2995</v>
      </c>
      <c r="E25" s="122"/>
      <c r="F25" s="445"/>
      <c r="G25" s="320" t="s">
        <v>3008</v>
      </c>
    </row>
    <row r="26" spans="1:7" x14ac:dyDescent="0.25">
      <c r="A26" s="406"/>
      <c r="B26" s="438" t="s">
        <v>89</v>
      </c>
      <c r="C26" s="54" t="s">
        <v>96</v>
      </c>
      <c r="D26" s="165" t="s">
        <v>2995</v>
      </c>
      <c r="E26" s="122">
        <v>1</v>
      </c>
      <c r="F26" s="445"/>
      <c r="G26" s="322"/>
    </row>
    <row r="27" spans="1:7" x14ac:dyDescent="0.25">
      <c r="A27" s="406"/>
      <c r="B27" s="438" t="s">
        <v>90</v>
      </c>
      <c r="C27" s="54" t="s">
        <v>3283</v>
      </c>
      <c r="D27" s="165" t="s">
        <v>2995</v>
      </c>
      <c r="E27" s="122">
        <v>1</v>
      </c>
      <c r="F27" s="445"/>
      <c r="G27" s="322"/>
    </row>
    <row r="28" spans="1:7" x14ac:dyDescent="0.25">
      <c r="A28" s="406"/>
      <c r="B28" s="438"/>
      <c r="C28" s="54"/>
      <c r="D28" s="165"/>
      <c r="E28" s="122"/>
      <c r="F28" s="445"/>
      <c r="G28" s="322"/>
    </row>
    <row r="29" spans="1:7" ht="13" x14ac:dyDescent="0.3">
      <c r="A29" s="406" t="s">
        <v>97</v>
      </c>
      <c r="B29" s="438"/>
      <c r="C29" s="56" t="s">
        <v>98</v>
      </c>
      <c r="D29" s="122"/>
      <c r="E29" s="122"/>
      <c r="F29" s="390"/>
      <c r="G29" s="322"/>
    </row>
    <row r="30" spans="1:7" ht="37.5" x14ac:dyDescent="0.25">
      <c r="A30" s="406"/>
      <c r="B30" s="438" t="s">
        <v>99</v>
      </c>
      <c r="C30" s="57" t="s">
        <v>105</v>
      </c>
      <c r="D30" s="165" t="s">
        <v>2993</v>
      </c>
      <c r="E30" s="165">
        <v>1</v>
      </c>
      <c r="F30" s="319">
        <v>14000</v>
      </c>
      <c r="G30" s="322">
        <f t="shared" ref="G30:G34" si="1">E30*F30</f>
        <v>14000</v>
      </c>
    </row>
    <row r="31" spans="1:7" ht="25" x14ac:dyDescent="0.25">
      <c r="A31" s="406"/>
      <c r="B31" s="438" t="s">
        <v>100</v>
      </c>
      <c r="C31" s="57" t="s">
        <v>106</v>
      </c>
      <c r="D31" s="160" t="s">
        <v>2992</v>
      </c>
      <c r="E31" s="447">
        <f>G30</f>
        <v>14000</v>
      </c>
      <c r="F31" s="387"/>
      <c r="G31" s="322"/>
    </row>
    <row r="32" spans="1:7" ht="25" x14ac:dyDescent="0.25">
      <c r="A32" s="406"/>
      <c r="B32" s="438" t="s">
        <v>101</v>
      </c>
      <c r="C32" s="57" t="s">
        <v>107</v>
      </c>
      <c r="D32" s="165" t="s">
        <v>2993</v>
      </c>
      <c r="E32" s="165">
        <v>1</v>
      </c>
      <c r="F32" s="319">
        <f>6*1200</f>
        <v>7200</v>
      </c>
      <c r="G32" s="322">
        <f t="shared" si="1"/>
        <v>7200</v>
      </c>
    </row>
    <row r="33" spans="1:8" ht="25" x14ac:dyDescent="0.25">
      <c r="A33" s="406"/>
      <c r="B33" s="438" t="s">
        <v>102</v>
      </c>
      <c r="C33" s="57" t="s">
        <v>108</v>
      </c>
      <c r="D33" s="160" t="s">
        <v>2992</v>
      </c>
      <c r="E33" s="447">
        <f>G32</f>
        <v>7200</v>
      </c>
      <c r="F33" s="387"/>
      <c r="G33" s="322"/>
    </row>
    <row r="34" spans="1:8" ht="25" x14ac:dyDescent="0.25">
      <c r="A34" s="406"/>
      <c r="B34" s="438" t="s">
        <v>103</v>
      </c>
      <c r="C34" s="57" t="s">
        <v>109</v>
      </c>
      <c r="D34" s="165" t="s">
        <v>2993</v>
      </c>
      <c r="E34" s="165">
        <v>1</v>
      </c>
      <c r="F34" s="319">
        <v>2200</v>
      </c>
      <c r="G34" s="322">
        <f t="shared" si="1"/>
        <v>2200</v>
      </c>
    </row>
    <row r="35" spans="1:8" ht="25" x14ac:dyDescent="0.25">
      <c r="A35" s="406"/>
      <c r="B35" s="438" t="s">
        <v>104</v>
      </c>
      <c r="C35" s="57" t="s">
        <v>110</v>
      </c>
      <c r="D35" s="160" t="s">
        <v>2992</v>
      </c>
      <c r="E35" s="447">
        <f>G34</f>
        <v>2200</v>
      </c>
      <c r="F35" s="387"/>
      <c r="G35" s="322"/>
    </row>
    <row r="36" spans="1:8" x14ac:dyDescent="0.25">
      <c r="A36" s="406"/>
      <c r="B36" s="438"/>
      <c r="C36" s="57"/>
      <c r="D36" s="160"/>
      <c r="E36" s="388"/>
      <c r="F36" s="392"/>
      <c r="G36" s="322"/>
    </row>
    <row r="37" spans="1:8" ht="26" x14ac:dyDescent="0.3">
      <c r="A37" s="374" t="s">
        <v>112</v>
      </c>
      <c r="B37" s="439"/>
      <c r="C37" s="61" t="s">
        <v>113</v>
      </c>
      <c r="D37" s="448"/>
      <c r="E37" s="122"/>
      <c r="F37" s="390"/>
      <c r="G37" s="322"/>
    </row>
    <row r="38" spans="1:8" x14ac:dyDescent="0.25">
      <c r="A38" s="374"/>
      <c r="B38" s="439" t="s">
        <v>114</v>
      </c>
      <c r="C38" s="57" t="s">
        <v>33</v>
      </c>
      <c r="D38" s="165" t="s">
        <v>3057</v>
      </c>
      <c r="E38" s="165">
        <v>1</v>
      </c>
      <c r="F38" s="320"/>
      <c r="G38" s="322"/>
    </row>
    <row r="39" spans="1:8" x14ac:dyDescent="0.25">
      <c r="A39" s="374"/>
      <c r="B39" s="439"/>
      <c r="C39" s="57"/>
      <c r="D39" s="165"/>
      <c r="E39" s="165"/>
      <c r="F39" s="320"/>
      <c r="G39" s="322"/>
    </row>
    <row r="40" spans="1:8" x14ac:dyDescent="0.25">
      <c r="A40" s="374"/>
      <c r="B40" s="439" t="s">
        <v>115</v>
      </c>
      <c r="C40" s="58" t="s">
        <v>34</v>
      </c>
      <c r="D40" s="189" t="s">
        <v>44</v>
      </c>
      <c r="E40" s="122">
        <v>6</v>
      </c>
      <c r="F40" s="445"/>
      <c r="G40" s="322"/>
    </row>
    <row r="41" spans="1:8" x14ac:dyDescent="0.25">
      <c r="A41" s="374"/>
      <c r="B41" s="439"/>
      <c r="C41" s="58"/>
      <c r="D41" s="97"/>
      <c r="E41" s="5"/>
      <c r="F41" s="78"/>
      <c r="G41" s="77"/>
    </row>
    <row r="42" spans="1:8" x14ac:dyDescent="0.25">
      <c r="A42" s="406"/>
      <c r="B42" s="438"/>
      <c r="C42" s="227"/>
      <c r="D42" s="10"/>
      <c r="E42" s="10"/>
      <c r="F42" s="92"/>
      <c r="G42" s="48"/>
      <c r="H42" s="252"/>
    </row>
    <row r="43" spans="1:8" x14ac:dyDescent="0.25">
      <c r="A43" s="406"/>
      <c r="B43" s="438"/>
      <c r="C43" s="228"/>
      <c r="D43" s="97"/>
      <c r="E43" s="5"/>
      <c r="F43" s="78"/>
      <c r="G43" s="77"/>
      <c r="H43" s="252"/>
    </row>
    <row r="44" spans="1:8" x14ac:dyDescent="0.25">
      <c r="A44" s="406"/>
      <c r="B44" s="438"/>
      <c r="C44" s="65"/>
      <c r="D44" s="11"/>
      <c r="E44" s="5"/>
      <c r="F44" s="5"/>
      <c r="G44" s="48"/>
    </row>
    <row r="45" spans="1:8" x14ac:dyDescent="0.25">
      <c r="A45" s="406"/>
      <c r="B45" s="438"/>
      <c r="C45" s="66"/>
      <c r="D45" s="121"/>
      <c r="E45" s="5"/>
      <c r="F45" s="5"/>
      <c r="G45" s="48"/>
    </row>
    <row r="46" spans="1:8" x14ac:dyDescent="0.25">
      <c r="A46" s="441"/>
      <c r="B46" s="442"/>
      <c r="C46" s="414"/>
      <c r="D46" s="443"/>
      <c r="E46" s="143"/>
      <c r="F46" s="143"/>
      <c r="G46" s="110"/>
    </row>
    <row r="47" spans="1:8" ht="13" x14ac:dyDescent="0.25">
      <c r="A47" s="281" t="s">
        <v>66</v>
      </c>
      <c r="B47" s="529" t="s">
        <v>19</v>
      </c>
      <c r="C47" s="530"/>
      <c r="D47" s="530"/>
      <c r="E47" s="530"/>
      <c r="F47" s="531"/>
      <c r="G47" s="304"/>
    </row>
    <row r="48" spans="1:8" x14ac:dyDescent="0.25">
      <c r="D48" s="69"/>
    </row>
    <row r="1048471" spans="4:4" x14ac:dyDescent="0.25">
      <c r="D1048471" s="49"/>
    </row>
  </sheetData>
  <mergeCells count="2">
    <mergeCell ref="D5:G5"/>
    <mergeCell ref="B47:F47"/>
  </mergeCells>
  <phoneticPr fontId="8" type="noConversion"/>
  <pageMargins left="0.75" right="0.75" top="1" bottom="1" header="0.5" footer="0.5"/>
  <pageSetup paperSize="9" scale="92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B99619-20D3-4255-9B3E-07641AB848F8}">
  <sheetPr codeName="Sheet31"/>
  <dimension ref="A1:G1048285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9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7" ht="48" customHeight="1" x14ac:dyDescent="0.25">
      <c r="A1" s="35" t="s">
        <v>894</v>
      </c>
      <c r="B1" s="36"/>
      <c r="C1" s="36"/>
      <c r="D1" s="533" t="s">
        <v>892</v>
      </c>
      <c r="E1" s="533"/>
      <c r="F1" s="533"/>
      <c r="G1" s="533"/>
    </row>
    <row r="2" spans="1:7" ht="13" x14ac:dyDescent="0.25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</row>
    <row r="3" spans="1:7" x14ac:dyDescent="0.25">
      <c r="A3" s="40"/>
      <c r="B3" s="40"/>
      <c r="C3" s="41"/>
      <c r="D3" s="5"/>
      <c r="E3" s="5"/>
      <c r="F3" s="5"/>
      <c r="G3" s="4"/>
    </row>
    <row r="4" spans="1:7" x14ac:dyDescent="0.25">
      <c r="A4" s="153"/>
      <c r="B4" s="153"/>
      <c r="C4" s="59"/>
      <c r="D4" s="14"/>
      <c r="E4" s="14"/>
      <c r="F4" s="14"/>
      <c r="G4" s="13"/>
    </row>
    <row r="5" spans="1:7" ht="26" x14ac:dyDescent="0.25">
      <c r="A5" s="153" t="s">
        <v>893</v>
      </c>
      <c r="B5" s="153"/>
      <c r="C5" s="119" t="s">
        <v>2629</v>
      </c>
      <c r="D5" s="14" t="s">
        <v>1007</v>
      </c>
      <c r="E5" s="128"/>
      <c r="F5" s="148"/>
      <c r="G5" s="77">
        <f>E5*F5</f>
        <v>0</v>
      </c>
    </row>
    <row r="6" spans="1:7" ht="13" x14ac:dyDescent="0.25">
      <c r="A6" s="153"/>
      <c r="B6" s="153"/>
      <c r="C6" s="119"/>
      <c r="D6" s="24"/>
      <c r="E6" s="14"/>
      <c r="F6" s="14"/>
      <c r="G6" s="150"/>
    </row>
    <row r="7" spans="1:7" ht="13" x14ac:dyDescent="0.25">
      <c r="A7" s="153"/>
      <c r="B7" s="153"/>
      <c r="C7" s="119"/>
      <c r="D7" s="24"/>
      <c r="E7" s="14"/>
      <c r="F7" s="14"/>
      <c r="G7" s="150"/>
    </row>
    <row r="8" spans="1:7" x14ac:dyDescent="0.25">
      <c r="A8" s="59"/>
      <c r="B8" s="59"/>
      <c r="C8" s="55"/>
      <c r="D8" s="14"/>
      <c r="E8" s="14"/>
      <c r="F8" s="14"/>
      <c r="G8" s="150"/>
    </row>
    <row r="9" spans="1:7" x14ac:dyDescent="0.25">
      <c r="A9" s="134" t="s">
        <v>19</v>
      </c>
      <c r="B9" s="134"/>
      <c r="C9" s="134"/>
      <c r="D9" s="141"/>
      <c r="E9" s="146"/>
      <c r="F9" s="146"/>
      <c r="G9" s="136">
        <f>SUM(G5:G8)</f>
        <v>0</v>
      </c>
    </row>
    <row r="1048285" spans="4:4" x14ac:dyDescent="0.25">
      <c r="D1048285" s="49"/>
    </row>
  </sheetData>
  <mergeCells count="1">
    <mergeCell ref="D1:G1"/>
  </mergeCells>
  <pageMargins left="0.75" right="0.75" top="1" bottom="1" header="0.5" footer="0.5"/>
  <pageSetup paperSize="9" scale="5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6D0B-8FE4-47FA-96B4-D1A3796C17DA}">
  <sheetPr codeName="Sheet32"/>
  <dimension ref="A1:G1048285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9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7" ht="48" customHeight="1" x14ac:dyDescent="0.25">
      <c r="A1" s="35" t="s">
        <v>895</v>
      </c>
      <c r="B1" s="36"/>
      <c r="C1" s="36"/>
      <c r="D1" s="533" t="s">
        <v>896</v>
      </c>
      <c r="E1" s="533"/>
      <c r="F1" s="533"/>
      <c r="G1" s="533"/>
    </row>
    <row r="2" spans="1:7" ht="13" x14ac:dyDescent="0.25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</row>
    <row r="3" spans="1:7" x14ac:dyDescent="0.25">
      <c r="A3" s="40"/>
      <c r="B3" s="40"/>
      <c r="C3" s="41"/>
      <c r="D3" s="5"/>
      <c r="E3" s="5"/>
      <c r="F3" s="5"/>
      <c r="G3" s="4"/>
    </row>
    <row r="4" spans="1:7" x14ac:dyDescent="0.25">
      <c r="A4" s="153"/>
      <c r="B4" s="153"/>
      <c r="C4" s="59"/>
      <c r="D4" s="14"/>
      <c r="E4" s="14"/>
      <c r="F4" s="14"/>
      <c r="G4" s="13"/>
    </row>
    <row r="5" spans="1:7" ht="26" x14ac:dyDescent="0.25">
      <c r="A5" s="153" t="s">
        <v>897</v>
      </c>
      <c r="B5" s="153"/>
      <c r="C5" s="164" t="s">
        <v>2458</v>
      </c>
      <c r="D5" s="14" t="s">
        <v>1007</v>
      </c>
      <c r="E5" s="128"/>
      <c r="F5" s="148"/>
      <c r="G5" s="77">
        <f>E5*F5</f>
        <v>0</v>
      </c>
    </row>
    <row r="6" spans="1:7" ht="13" x14ac:dyDescent="0.25">
      <c r="A6" s="153"/>
      <c r="B6" s="153"/>
      <c r="C6" s="119"/>
      <c r="D6" s="24"/>
      <c r="E6" s="14"/>
      <c r="F6" s="14"/>
      <c r="G6" s="150"/>
    </row>
    <row r="7" spans="1:7" ht="13" x14ac:dyDescent="0.25">
      <c r="A7" s="153"/>
      <c r="B7" s="153"/>
      <c r="C7" s="119"/>
      <c r="D7" s="24"/>
      <c r="E7" s="14"/>
      <c r="F7" s="14"/>
      <c r="G7" s="150"/>
    </row>
    <row r="8" spans="1:7" x14ac:dyDescent="0.25">
      <c r="A8" s="59"/>
      <c r="B8" s="59"/>
      <c r="C8" s="55"/>
      <c r="D8" s="14"/>
      <c r="E8" s="14"/>
      <c r="F8" s="14"/>
      <c r="G8" s="150"/>
    </row>
    <row r="9" spans="1:7" x14ac:dyDescent="0.25">
      <c r="A9" s="134" t="s">
        <v>19</v>
      </c>
      <c r="B9" s="134"/>
      <c r="C9" s="134"/>
      <c r="D9" s="141"/>
      <c r="E9" s="146"/>
      <c r="F9" s="146"/>
      <c r="G9" s="136">
        <f>SUM(G5:G8)</f>
        <v>0</v>
      </c>
    </row>
    <row r="1048285" spans="4:4" x14ac:dyDescent="0.25">
      <c r="D1048285" s="49"/>
    </row>
  </sheetData>
  <mergeCells count="1">
    <mergeCell ref="D1:G1"/>
  </mergeCells>
  <pageMargins left="0.75" right="0.75" top="1" bottom="1" header="0.5" footer="0.5"/>
  <pageSetup paperSize="9" scale="5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3BC88-1A0F-41E4-AECA-D99243FD90DA}">
  <sheetPr codeName="Sheet33">
    <tabColor rgb="FF92D050"/>
  </sheetPr>
  <dimension ref="A1:H1048327"/>
  <sheetViews>
    <sheetView view="pageBreakPreview" topLeftCell="A6" zoomScaleNormal="100" zoomScaleSheetLayoutView="100" workbookViewId="0">
      <selection activeCell="E13" sqref="E13"/>
    </sheetView>
  </sheetViews>
  <sheetFormatPr defaultRowHeight="12.5" x14ac:dyDescent="0.25"/>
  <cols>
    <col min="1" max="1" width="8.08984375" style="37" customWidth="1"/>
    <col min="2" max="2" width="8.90625" style="37" customWidth="1"/>
    <col min="3" max="3" width="35.54296875" style="37" customWidth="1"/>
    <col min="4" max="4" width="7.36328125" style="37" customWidth="1"/>
    <col min="5" max="5" width="7.90625" style="37" customWidth="1"/>
    <col min="6" max="6" width="8.54296875" style="37" customWidth="1"/>
    <col min="7" max="7" width="11.3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x14ac:dyDescent="0.25">
      <c r="A1" s="276" t="s">
        <v>3230</v>
      </c>
    </row>
    <row r="2" spans="1:8" x14ac:dyDescent="0.25">
      <c r="A2" s="275" t="s">
        <v>3229</v>
      </c>
    </row>
    <row r="3" spans="1:8" x14ac:dyDescent="0.25">
      <c r="A3" s="276" t="s">
        <v>3228</v>
      </c>
    </row>
    <row r="5" spans="1:8" ht="12.75" customHeight="1" x14ac:dyDescent="0.25">
      <c r="A5" s="529" t="s">
        <v>3034</v>
      </c>
      <c r="B5" s="530"/>
      <c r="C5" s="530"/>
      <c r="D5" s="530"/>
      <c r="E5" s="530"/>
      <c r="F5" s="530"/>
      <c r="G5" s="531"/>
    </row>
    <row r="6" spans="1:8" ht="13" x14ac:dyDescent="0.3">
      <c r="A6" s="281" t="s">
        <v>0</v>
      </c>
      <c r="B6" s="281"/>
      <c r="C6" s="281" t="s">
        <v>1</v>
      </c>
      <c r="D6" s="281" t="s">
        <v>2</v>
      </c>
      <c r="E6" s="281" t="s">
        <v>3</v>
      </c>
      <c r="F6" s="281" t="s">
        <v>4</v>
      </c>
      <c r="G6" s="281" t="s">
        <v>3004</v>
      </c>
      <c r="H6" s="251"/>
    </row>
    <row r="7" spans="1:8" x14ac:dyDescent="0.25">
      <c r="A7" s="297"/>
      <c r="B7" s="297"/>
      <c r="C7" s="299"/>
      <c r="D7" s="369"/>
      <c r="E7" s="369"/>
      <c r="F7" s="369"/>
      <c r="G7" s="370"/>
    </row>
    <row r="8" spans="1:8" x14ac:dyDescent="0.25">
      <c r="A8" s="154"/>
      <c r="B8" s="154"/>
      <c r="C8" s="59"/>
      <c r="D8" s="163"/>
      <c r="E8" s="163"/>
      <c r="F8" s="340"/>
      <c r="G8" s="340"/>
    </row>
    <row r="9" spans="1:8" ht="13" x14ac:dyDescent="0.25">
      <c r="A9" s="154" t="s">
        <v>899</v>
      </c>
      <c r="B9" s="154"/>
      <c r="C9" s="137" t="s">
        <v>13</v>
      </c>
      <c r="D9" s="163"/>
      <c r="E9" s="163"/>
      <c r="F9" s="340"/>
      <c r="G9" s="340"/>
    </row>
    <row r="10" spans="1:8" ht="13" x14ac:dyDescent="0.25">
      <c r="A10" s="154"/>
      <c r="B10" s="154"/>
      <c r="C10" s="137"/>
      <c r="D10" s="163"/>
      <c r="E10" s="163"/>
      <c r="F10" s="340"/>
      <c r="G10" s="340"/>
    </row>
    <row r="11" spans="1:8" x14ac:dyDescent="0.25">
      <c r="A11" s="154"/>
      <c r="B11" s="154" t="s">
        <v>900</v>
      </c>
      <c r="C11" s="59" t="s">
        <v>902</v>
      </c>
      <c r="D11" s="160" t="s">
        <v>3028</v>
      </c>
      <c r="E11" s="182"/>
      <c r="F11" s="339"/>
      <c r="G11" s="322" t="s">
        <v>3008</v>
      </c>
    </row>
    <row r="12" spans="1:8" x14ac:dyDescent="0.25">
      <c r="A12" s="154"/>
      <c r="B12" s="154"/>
      <c r="C12" s="59"/>
      <c r="D12" s="160"/>
      <c r="E12" s="182"/>
      <c r="F12" s="339"/>
      <c r="G12" s="322"/>
    </row>
    <row r="13" spans="1:8" x14ac:dyDescent="0.25">
      <c r="A13" s="154"/>
      <c r="B13" s="154" t="s">
        <v>901</v>
      </c>
      <c r="C13" s="59" t="s">
        <v>903</v>
      </c>
      <c r="D13" s="160" t="s">
        <v>3028</v>
      </c>
      <c r="E13" s="182">
        <v>7980</v>
      </c>
      <c r="F13" s="339"/>
      <c r="G13" s="322"/>
    </row>
    <row r="14" spans="1:8" x14ac:dyDescent="0.25">
      <c r="A14" s="154"/>
      <c r="B14" s="154"/>
      <c r="C14" s="59"/>
      <c r="D14" s="160"/>
      <c r="E14" s="182"/>
      <c r="F14" s="339"/>
      <c r="G14" s="322"/>
    </row>
    <row r="15" spans="1:8" x14ac:dyDescent="0.25">
      <c r="A15" s="154"/>
      <c r="B15" s="154"/>
      <c r="C15" s="231"/>
      <c r="D15" s="160"/>
      <c r="E15" s="182"/>
      <c r="F15" s="339"/>
      <c r="G15" s="322"/>
      <c r="H15" s="252"/>
    </row>
    <row r="16" spans="1:8" ht="13" x14ac:dyDescent="0.25">
      <c r="A16" s="154" t="s">
        <v>905</v>
      </c>
      <c r="B16" s="154"/>
      <c r="C16" s="126" t="s">
        <v>15</v>
      </c>
      <c r="D16" s="160"/>
      <c r="E16" s="163"/>
      <c r="F16" s="341"/>
      <c r="G16" s="341"/>
    </row>
    <row r="17" spans="1:7" ht="13" x14ac:dyDescent="0.25">
      <c r="A17" s="154"/>
      <c r="B17" s="154"/>
      <c r="C17" s="126"/>
      <c r="D17" s="160"/>
      <c r="E17" s="163"/>
      <c r="F17" s="341"/>
      <c r="G17" s="341"/>
    </row>
    <row r="18" spans="1:7" ht="14.5" x14ac:dyDescent="0.25">
      <c r="A18" s="154"/>
      <c r="B18" s="154" t="s">
        <v>906</v>
      </c>
      <c r="C18" s="59" t="s">
        <v>907</v>
      </c>
      <c r="D18" s="163" t="s">
        <v>3019</v>
      </c>
      <c r="E18" s="182"/>
      <c r="F18" s="339"/>
      <c r="G18" s="322" t="s">
        <v>3008</v>
      </c>
    </row>
    <row r="19" spans="1:7" x14ac:dyDescent="0.25">
      <c r="A19" s="154"/>
      <c r="B19" s="154"/>
      <c r="C19" s="59"/>
      <c r="D19" s="163"/>
      <c r="E19" s="182"/>
      <c r="F19" s="339"/>
      <c r="G19" s="322"/>
    </row>
    <row r="20" spans="1:7" ht="39" x14ac:dyDescent="0.25">
      <c r="A20" s="489" t="s">
        <v>3269</v>
      </c>
      <c r="B20" s="489"/>
      <c r="C20" s="522" t="s">
        <v>3270</v>
      </c>
      <c r="D20" s="160" t="s">
        <v>3028</v>
      </c>
      <c r="E20" s="182">
        <v>605</v>
      </c>
      <c r="F20" s="339"/>
      <c r="G20" s="322"/>
    </row>
    <row r="21" spans="1:7" x14ac:dyDescent="0.25">
      <c r="A21" s="154"/>
      <c r="B21" s="154"/>
      <c r="C21" s="59"/>
      <c r="D21" s="163"/>
      <c r="E21" s="182"/>
      <c r="F21" s="339"/>
      <c r="G21" s="322"/>
    </row>
    <row r="22" spans="1:7" x14ac:dyDescent="0.25">
      <c r="A22" s="154"/>
      <c r="B22" s="154"/>
      <c r="C22" s="59"/>
      <c r="D22" s="163"/>
      <c r="E22" s="182"/>
      <c r="F22" s="339"/>
      <c r="G22" s="322"/>
    </row>
    <row r="23" spans="1:7" ht="13" x14ac:dyDescent="0.25">
      <c r="A23" s="154"/>
      <c r="B23" s="154"/>
      <c r="C23" s="137"/>
      <c r="D23" s="160"/>
      <c r="E23" s="182"/>
      <c r="F23" s="339"/>
      <c r="G23" s="322"/>
    </row>
    <row r="24" spans="1:7" ht="13" x14ac:dyDescent="0.25">
      <c r="A24" s="154"/>
      <c r="B24" s="154"/>
      <c r="C24" s="119"/>
      <c r="D24" s="160"/>
      <c r="E24" s="163"/>
      <c r="F24" s="341"/>
      <c r="G24" s="341"/>
    </row>
    <row r="25" spans="1:7" ht="13" x14ac:dyDescent="0.25">
      <c r="A25" s="357"/>
      <c r="B25" s="357"/>
      <c r="C25" s="166"/>
      <c r="D25" s="371"/>
      <c r="E25" s="347"/>
      <c r="F25" s="343"/>
      <c r="G25" s="343"/>
    </row>
    <row r="26" spans="1:7" ht="13" x14ac:dyDescent="0.25">
      <c r="A26" s="357"/>
      <c r="B26" s="357"/>
      <c r="C26" s="166"/>
      <c r="D26" s="371"/>
      <c r="E26" s="347"/>
      <c r="F26" s="343"/>
      <c r="G26" s="343"/>
    </row>
    <row r="27" spans="1:7" ht="13" x14ac:dyDescent="0.25">
      <c r="A27" s="357"/>
      <c r="B27" s="357"/>
      <c r="C27" s="166"/>
      <c r="D27" s="371"/>
      <c r="E27" s="347"/>
      <c r="F27" s="343"/>
      <c r="G27" s="343"/>
    </row>
    <row r="28" spans="1:7" ht="13" x14ac:dyDescent="0.25">
      <c r="A28" s="357"/>
      <c r="B28" s="357"/>
      <c r="C28" s="166"/>
      <c r="D28" s="371"/>
      <c r="E28" s="347"/>
      <c r="F28" s="343"/>
      <c r="G28" s="343"/>
    </row>
    <row r="29" spans="1:7" ht="13" x14ac:dyDescent="0.25">
      <c r="A29" s="357"/>
      <c r="B29" s="357"/>
      <c r="C29" s="166"/>
      <c r="D29" s="371"/>
      <c r="E29" s="347"/>
      <c r="F29" s="343"/>
      <c r="G29" s="343"/>
    </row>
    <row r="30" spans="1:7" ht="13" x14ac:dyDescent="0.25">
      <c r="A30" s="357"/>
      <c r="B30" s="357"/>
      <c r="C30" s="166"/>
      <c r="D30" s="371"/>
      <c r="E30" s="347"/>
      <c r="F30" s="343"/>
      <c r="G30" s="343"/>
    </row>
    <row r="31" spans="1:7" ht="13" x14ac:dyDescent="0.25">
      <c r="A31" s="357"/>
      <c r="B31" s="357"/>
      <c r="C31" s="166"/>
      <c r="D31" s="371"/>
      <c r="E31" s="347"/>
      <c r="F31" s="343"/>
      <c r="G31" s="343"/>
    </row>
    <row r="32" spans="1:7" ht="13" x14ac:dyDescent="0.25">
      <c r="A32" s="357"/>
      <c r="B32" s="357"/>
      <c r="C32" s="166"/>
      <c r="D32" s="371"/>
      <c r="E32" s="347"/>
      <c r="F32" s="343"/>
      <c r="G32" s="343"/>
    </row>
    <row r="33" spans="1:7" ht="13" x14ac:dyDescent="0.25">
      <c r="A33" s="357"/>
      <c r="B33" s="357"/>
      <c r="C33" s="166"/>
      <c r="D33" s="371"/>
      <c r="E33" s="347"/>
      <c r="F33" s="343"/>
      <c r="G33" s="343"/>
    </row>
    <row r="34" spans="1:7" ht="13" x14ac:dyDescent="0.25">
      <c r="A34" s="357"/>
      <c r="B34" s="357"/>
      <c r="C34" s="166"/>
      <c r="D34" s="371"/>
      <c r="E34" s="347"/>
      <c r="F34" s="343"/>
      <c r="G34" s="343"/>
    </row>
    <row r="35" spans="1:7" ht="13" x14ac:dyDescent="0.25">
      <c r="A35" s="357"/>
      <c r="B35" s="357"/>
      <c r="C35" s="166"/>
      <c r="D35" s="371"/>
      <c r="E35" s="347"/>
      <c r="F35" s="343"/>
      <c r="G35" s="343"/>
    </row>
    <row r="36" spans="1:7" ht="13" x14ac:dyDescent="0.25">
      <c r="A36" s="357"/>
      <c r="B36" s="357"/>
      <c r="C36" s="166"/>
      <c r="D36" s="371"/>
      <c r="E36" s="347"/>
      <c r="F36" s="343"/>
      <c r="G36" s="343"/>
    </row>
    <row r="37" spans="1:7" ht="13" x14ac:dyDescent="0.25">
      <c r="A37" s="357"/>
      <c r="B37" s="357"/>
      <c r="C37" s="166"/>
      <c r="D37" s="371"/>
      <c r="E37" s="347"/>
      <c r="F37" s="343"/>
      <c r="G37" s="343"/>
    </row>
    <row r="38" spans="1:7" ht="13" x14ac:dyDescent="0.25">
      <c r="A38" s="357"/>
      <c r="B38" s="357"/>
      <c r="C38" s="166"/>
      <c r="D38" s="371"/>
      <c r="E38" s="347"/>
      <c r="F38" s="343"/>
      <c r="G38" s="343"/>
    </row>
    <row r="39" spans="1:7" ht="13" x14ac:dyDescent="0.25">
      <c r="A39" s="357"/>
      <c r="B39" s="357"/>
      <c r="C39" s="166"/>
      <c r="D39" s="371"/>
      <c r="E39" s="347"/>
      <c r="F39" s="343"/>
      <c r="G39" s="343"/>
    </row>
    <row r="40" spans="1:7" ht="13" x14ac:dyDescent="0.25">
      <c r="A40" s="357"/>
      <c r="B40" s="357"/>
      <c r="C40" s="166"/>
      <c r="D40" s="371"/>
      <c r="E40" s="347"/>
      <c r="F40" s="343"/>
      <c r="G40" s="343"/>
    </row>
    <row r="41" spans="1:7" ht="13" x14ac:dyDescent="0.25">
      <c r="A41" s="357"/>
      <c r="B41" s="357"/>
      <c r="C41" s="166"/>
      <c r="D41" s="371"/>
      <c r="E41" s="347"/>
      <c r="F41" s="343"/>
      <c r="G41" s="343"/>
    </row>
    <row r="42" spans="1:7" ht="13" x14ac:dyDescent="0.25">
      <c r="A42" s="357"/>
      <c r="B42" s="357"/>
      <c r="C42" s="166"/>
      <c r="D42" s="371"/>
      <c r="E42" s="347"/>
      <c r="F42" s="343"/>
      <c r="G42" s="343"/>
    </row>
    <row r="43" spans="1:7" ht="13" x14ac:dyDescent="0.25">
      <c r="A43" s="357"/>
      <c r="B43" s="357"/>
      <c r="C43" s="166"/>
      <c r="D43" s="371"/>
      <c r="E43" s="347"/>
      <c r="F43" s="343"/>
      <c r="G43" s="343"/>
    </row>
    <row r="44" spans="1:7" ht="13" x14ac:dyDescent="0.25">
      <c r="A44" s="357"/>
      <c r="B44" s="357"/>
      <c r="C44" s="166"/>
      <c r="D44" s="371"/>
      <c r="E44" s="347"/>
      <c r="F44" s="343"/>
      <c r="G44" s="343"/>
    </row>
    <row r="45" spans="1:7" ht="13" x14ac:dyDescent="0.25">
      <c r="A45" s="357"/>
      <c r="B45" s="357"/>
      <c r="C45" s="166"/>
      <c r="D45" s="371"/>
      <c r="E45" s="347"/>
      <c r="F45" s="343"/>
      <c r="G45" s="343"/>
    </row>
    <row r="46" spans="1:7" ht="13" x14ac:dyDescent="0.25">
      <c r="A46" s="357"/>
      <c r="B46" s="357"/>
      <c r="C46" s="166"/>
      <c r="D46" s="371"/>
      <c r="E46" s="347"/>
      <c r="F46" s="343"/>
      <c r="G46" s="343"/>
    </row>
    <row r="47" spans="1:7" ht="13" x14ac:dyDescent="0.25">
      <c r="A47" s="357"/>
      <c r="B47" s="357"/>
      <c r="C47" s="166"/>
      <c r="D47" s="371"/>
      <c r="E47" s="347"/>
      <c r="F47" s="343"/>
      <c r="G47" s="343"/>
    </row>
    <row r="48" spans="1:7" ht="13" x14ac:dyDescent="0.25">
      <c r="A48" s="357"/>
      <c r="B48" s="357"/>
      <c r="C48" s="166"/>
      <c r="D48" s="371"/>
      <c r="E48" s="347"/>
      <c r="F48" s="343"/>
      <c r="G48" s="343"/>
    </row>
    <row r="49" spans="1:7" ht="13" x14ac:dyDescent="0.25">
      <c r="A49" s="357"/>
      <c r="B49" s="357"/>
      <c r="C49" s="166"/>
      <c r="D49" s="371"/>
      <c r="E49" s="347"/>
      <c r="F49" s="343"/>
      <c r="G49" s="343"/>
    </row>
    <row r="50" spans="1:7" x14ac:dyDescent="0.25">
      <c r="A50" s="202"/>
      <c r="B50" s="202"/>
      <c r="C50" s="200"/>
      <c r="D50" s="347"/>
      <c r="E50" s="347"/>
      <c r="F50" s="343"/>
      <c r="G50" s="343"/>
    </row>
    <row r="51" spans="1:7" ht="13" x14ac:dyDescent="0.25">
      <c r="A51" s="281" t="s">
        <v>898</v>
      </c>
      <c r="B51" s="529" t="s">
        <v>19</v>
      </c>
      <c r="C51" s="530"/>
      <c r="D51" s="530"/>
      <c r="E51" s="530"/>
      <c r="F51" s="531"/>
      <c r="G51" s="345"/>
    </row>
    <row r="1048327" spans="4:4" x14ac:dyDescent="0.25">
      <c r="D1048327" s="49"/>
    </row>
  </sheetData>
  <mergeCells count="2">
    <mergeCell ref="B51:F51"/>
    <mergeCell ref="A5:G5"/>
  </mergeCells>
  <phoneticPr fontId="8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2269F-43CD-44D0-A5B4-A4A2AB7A47E0}">
  <sheetPr codeName="Sheet34"/>
  <dimension ref="A1:I1048298"/>
  <sheetViews>
    <sheetView view="pageBreakPreview" zoomScaleNormal="100" zoomScaleSheetLayoutView="100" workbookViewId="0">
      <selection activeCell="E1" sqref="E1:H1"/>
    </sheetView>
  </sheetViews>
  <sheetFormatPr defaultRowHeight="12.5" x14ac:dyDescent="0.25"/>
  <cols>
    <col min="1" max="1" width="9.36328125" style="37" customWidth="1"/>
    <col min="2" max="2" width="8" style="37" bestFit="1" customWidth="1"/>
    <col min="3" max="3" width="3.90625" style="37" customWidth="1"/>
    <col min="4" max="4" width="40.6328125" style="37" customWidth="1"/>
    <col min="5" max="5" width="25.54296875" style="37" bestFit="1" customWidth="1"/>
    <col min="6" max="8" width="20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48" customHeight="1" x14ac:dyDescent="0.25">
      <c r="A1" s="35" t="s">
        <v>908</v>
      </c>
      <c r="B1" s="36"/>
      <c r="C1" s="36"/>
      <c r="D1" s="36"/>
      <c r="E1" s="533" t="s">
        <v>909</v>
      </c>
      <c r="F1" s="533"/>
      <c r="G1" s="533"/>
      <c r="H1" s="533"/>
    </row>
    <row r="2" spans="1:9" ht="13" x14ac:dyDescent="0.3">
      <c r="A2" s="38" t="s">
        <v>0</v>
      </c>
      <c r="B2" s="38"/>
      <c r="C2" s="82"/>
      <c r="D2" s="39" t="s">
        <v>1</v>
      </c>
      <c r="E2" s="39" t="s">
        <v>2</v>
      </c>
      <c r="F2" s="39" t="s">
        <v>3</v>
      </c>
      <c r="G2" s="39" t="s">
        <v>4</v>
      </c>
      <c r="H2" s="39" t="s">
        <v>5</v>
      </c>
      <c r="I2" s="251" t="s">
        <v>2982</v>
      </c>
    </row>
    <row r="3" spans="1:9" x14ac:dyDescent="0.25">
      <c r="A3" s="40"/>
      <c r="B3" s="40"/>
      <c r="C3" s="83"/>
      <c r="D3" s="41"/>
      <c r="E3" s="5"/>
      <c r="F3" s="5"/>
      <c r="G3" s="5"/>
      <c r="H3" s="4"/>
    </row>
    <row r="4" spans="1:9" x14ac:dyDescent="0.25">
      <c r="A4" s="153"/>
      <c r="B4" s="153"/>
      <c r="C4" s="154"/>
      <c r="D4" s="59"/>
      <c r="E4" s="14"/>
      <c r="F4" s="14"/>
      <c r="G4" s="14"/>
      <c r="H4" s="13"/>
    </row>
    <row r="5" spans="1:9" ht="26" x14ac:dyDescent="0.25">
      <c r="A5" s="153" t="s">
        <v>904</v>
      </c>
      <c r="B5" s="153"/>
      <c r="C5" s="154"/>
      <c r="D5" s="119" t="s">
        <v>910</v>
      </c>
      <c r="E5" s="14"/>
      <c r="F5" s="14"/>
      <c r="G5" s="14"/>
      <c r="H5" s="150"/>
    </row>
    <row r="6" spans="1:9" x14ac:dyDescent="0.25">
      <c r="A6" s="153"/>
      <c r="B6" s="153" t="s">
        <v>911</v>
      </c>
      <c r="C6" s="154"/>
      <c r="D6" s="59" t="s">
        <v>2422</v>
      </c>
      <c r="E6" s="24"/>
      <c r="F6" s="14"/>
      <c r="G6" s="14"/>
      <c r="H6" s="150"/>
    </row>
    <row r="7" spans="1:9" ht="25.5" x14ac:dyDescent="0.25">
      <c r="A7" s="153"/>
      <c r="B7" s="153"/>
      <c r="C7" s="154" t="s">
        <v>22</v>
      </c>
      <c r="D7" s="231" t="s">
        <v>2630</v>
      </c>
      <c r="E7" s="24" t="s">
        <v>460</v>
      </c>
      <c r="F7" s="128"/>
      <c r="G7" s="148"/>
      <c r="H7" s="77">
        <f>F7*G7</f>
        <v>0</v>
      </c>
      <c r="I7" s="252" t="s">
        <v>2981</v>
      </c>
    </row>
    <row r="8" spans="1:9" x14ac:dyDescent="0.25">
      <c r="A8" s="153"/>
      <c r="B8" s="153" t="s">
        <v>912</v>
      </c>
      <c r="C8" s="154"/>
      <c r="D8" s="231" t="s">
        <v>2423</v>
      </c>
      <c r="E8" s="24"/>
      <c r="F8" s="14"/>
      <c r="G8" s="152"/>
      <c r="H8" s="151"/>
    </row>
    <row r="9" spans="1:9" ht="25.5" x14ac:dyDescent="0.25">
      <c r="A9" s="153"/>
      <c r="B9" s="153"/>
      <c r="C9" s="154" t="s">
        <v>22</v>
      </c>
      <c r="D9" s="231" t="s">
        <v>2630</v>
      </c>
      <c r="E9" s="24" t="s">
        <v>460</v>
      </c>
      <c r="F9" s="128"/>
      <c r="G9" s="148"/>
      <c r="H9" s="77">
        <f>F9*G9</f>
        <v>0</v>
      </c>
      <c r="I9" s="252" t="s">
        <v>2981</v>
      </c>
    </row>
    <row r="10" spans="1:9" x14ac:dyDescent="0.25">
      <c r="A10" s="153"/>
      <c r="B10" s="153" t="s">
        <v>913</v>
      </c>
      <c r="C10" s="154"/>
      <c r="D10" s="231" t="s">
        <v>915</v>
      </c>
      <c r="E10" s="24" t="s">
        <v>460</v>
      </c>
      <c r="F10" s="128"/>
      <c r="G10" s="148"/>
      <c r="H10" s="77">
        <f>F10*G10</f>
        <v>0</v>
      </c>
    </row>
    <row r="11" spans="1:9" ht="26" x14ac:dyDescent="0.25">
      <c r="A11" s="153"/>
      <c r="B11" s="153" t="s">
        <v>914</v>
      </c>
      <c r="C11" s="154"/>
      <c r="D11" s="231" t="s">
        <v>2631</v>
      </c>
      <c r="E11" s="24" t="s">
        <v>460</v>
      </c>
      <c r="F11" s="128"/>
      <c r="G11" s="148"/>
      <c r="H11" s="77">
        <f>F11*G11</f>
        <v>0</v>
      </c>
      <c r="I11" s="252" t="s">
        <v>2981</v>
      </c>
    </row>
    <row r="12" spans="1:9" ht="26" x14ac:dyDescent="0.25">
      <c r="A12" s="153" t="s">
        <v>916</v>
      </c>
      <c r="B12" s="153"/>
      <c r="C12" s="154"/>
      <c r="D12" s="232" t="s">
        <v>917</v>
      </c>
      <c r="E12" s="14"/>
      <c r="F12" s="14"/>
      <c r="G12" s="152"/>
      <c r="H12" s="151"/>
    </row>
    <row r="13" spans="1:9" x14ac:dyDescent="0.25">
      <c r="A13" s="153"/>
      <c r="B13" s="153" t="s">
        <v>918</v>
      </c>
      <c r="C13" s="154"/>
      <c r="D13" s="231" t="s">
        <v>2422</v>
      </c>
      <c r="E13" s="14"/>
      <c r="F13" s="14"/>
      <c r="G13" s="152"/>
      <c r="H13" s="151"/>
    </row>
    <row r="14" spans="1:9" ht="25.5" x14ac:dyDescent="0.25">
      <c r="A14" s="153"/>
      <c r="B14" s="153"/>
      <c r="C14" s="154" t="s">
        <v>22</v>
      </c>
      <c r="D14" s="231" t="s">
        <v>2630</v>
      </c>
      <c r="E14" s="24" t="s">
        <v>460</v>
      </c>
      <c r="F14" s="128"/>
      <c r="G14" s="148"/>
      <c r="H14" s="77">
        <f>F14*G14</f>
        <v>0</v>
      </c>
      <c r="I14" s="252" t="s">
        <v>2981</v>
      </c>
    </row>
    <row r="15" spans="1:9" x14ac:dyDescent="0.25">
      <c r="A15" s="153"/>
      <c r="B15" s="153" t="s">
        <v>919</v>
      </c>
      <c r="C15" s="154"/>
      <c r="D15" s="231" t="s">
        <v>2423</v>
      </c>
      <c r="E15" s="14"/>
      <c r="F15" s="14"/>
      <c r="G15" s="152"/>
      <c r="H15" s="151"/>
    </row>
    <row r="16" spans="1:9" ht="25.5" x14ac:dyDescent="0.25">
      <c r="A16" s="153"/>
      <c r="B16" s="153"/>
      <c r="C16" s="154" t="s">
        <v>22</v>
      </c>
      <c r="D16" s="231" t="s">
        <v>2630</v>
      </c>
      <c r="E16" s="24" t="s">
        <v>460</v>
      </c>
      <c r="F16" s="128"/>
      <c r="G16" s="148"/>
      <c r="H16" s="77">
        <f>F16*G16</f>
        <v>0</v>
      </c>
      <c r="I16" s="252" t="s">
        <v>2981</v>
      </c>
    </row>
    <row r="17" spans="1:9" x14ac:dyDescent="0.25">
      <c r="A17" s="153"/>
      <c r="B17" s="153" t="s">
        <v>920</v>
      </c>
      <c r="C17" s="154"/>
      <c r="D17" s="231" t="s">
        <v>922</v>
      </c>
      <c r="E17" s="24" t="s">
        <v>460</v>
      </c>
      <c r="F17" s="128"/>
      <c r="G17" s="148"/>
      <c r="H17" s="77">
        <f>F17*G17</f>
        <v>0</v>
      </c>
    </row>
    <row r="18" spans="1:9" ht="26" x14ac:dyDescent="0.25">
      <c r="A18" s="153"/>
      <c r="B18" s="153" t="s">
        <v>921</v>
      </c>
      <c r="C18" s="154"/>
      <c r="D18" s="231" t="s">
        <v>2631</v>
      </c>
      <c r="E18" s="24" t="s">
        <v>460</v>
      </c>
      <c r="F18" s="128"/>
      <c r="G18" s="148"/>
      <c r="H18" s="77">
        <f>F18*G18</f>
        <v>0</v>
      </c>
      <c r="I18" s="252" t="s">
        <v>2981</v>
      </c>
    </row>
    <row r="19" spans="1:9" ht="13" x14ac:dyDescent="0.25">
      <c r="A19" s="153"/>
      <c r="B19" s="153"/>
      <c r="C19" s="154"/>
      <c r="D19" s="137"/>
      <c r="E19" s="14"/>
      <c r="F19" s="14"/>
      <c r="G19" s="152"/>
      <c r="H19" s="151"/>
    </row>
    <row r="20" spans="1:9" ht="13" x14ac:dyDescent="0.25">
      <c r="A20" s="153"/>
      <c r="B20" s="153"/>
      <c r="C20" s="154"/>
      <c r="D20" s="124"/>
      <c r="E20" s="14"/>
      <c r="F20" s="14"/>
      <c r="G20" s="152"/>
      <c r="H20" s="151"/>
    </row>
    <row r="21" spans="1:9" x14ac:dyDescent="0.25">
      <c r="A21" s="59"/>
      <c r="B21" s="59"/>
      <c r="C21" s="128"/>
      <c r="D21" s="55"/>
      <c r="E21" s="14"/>
      <c r="F21" s="14"/>
      <c r="G21" s="152"/>
      <c r="H21" s="151"/>
    </row>
    <row r="22" spans="1:9" x14ac:dyDescent="0.25">
      <c r="A22" s="134" t="s">
        <v>19</v>
      </c>
      <c r="B22" s="134"/>
      <c r="C22" s="134"/>
      <c r="D22" s="134"/>
      <c r="E22" s="141"/>
      <c r="F22" s="146"/>
      <c r="G22" s="159"/>
      <c r="H22" s="136">
        <f>SUM(H5:H21)</f>
        <v>0</v>
      </c>
    </row>
    <row r="1048298" spans="5:5" x14ac:dyDescent="0.25">
      <c r="E1048298" s="49"/>
    </row>
  </sheetData>
  <mergeCells count="1">
    <mergeCell ref="E1:H1"/>
  </mergeCells>
  <pageMargins left="0.75" right="0.75" top="1" bottom="1" header="0.5" footer="0.5"/>
  <pageSetup paperSize="9" scale="58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AE7C8-1D9C-4347-A87E-7DC0BBB97945}">
  <sheetPr codeName="Sheet35"/>
  <dimension ref="A1:H1048288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8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923</v>
      </c>
      <c r="B1" s="36"/>
      <c r="C1" s="36"/>
      <c r="D1" s="533" t="s">
        <v>924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5"/>
      <c r="G3" s="4"/>
    </row>
    <row r="4" spans="1:8" x14ac:dyDescent="0.25">
      <c r="A4" s="153"/>
      <c r="B4" s="153"/>
      <c r="C4" s="59"/>
      <c r="D4" s="14"/>
      <c r="E4" s="14"/>
      <c r="F4" s="14"/>
      <c r="G4" s="13"/>
    </row>
    <row r="5" spans="1:8" ht="13" x14ac:dyDescent="0.25">
      <c r="A5" s="153" t="s">
        <v>925</v>
      </c>
      <c r="B5" s="153"/>
      <c r="C5" s="119" t="s">
        <v>926</v>
      </c>
      <c r="D5" s="14"/>
      <c r="E5" s="14"/>
      <c r="F5" s="14"/>
      <c r="G5" s="150"/>
    </row>
    <row r="6" spans="1:8" ht="38.5" x14ac:dyDescent="0.25">
      <c r="A6" s="153"/>
      <c r="B6" s="153" t="s">
        <v>927</v>
      </c>
      <c r="C6" s="231" t="s">
        <v>2632</v>
      </c>
      <c r="D6" s="14" t="s">
        <v>51</v>
      </c>
      <c r="E6" s="128"/>
      <c r="F6" s="148"/>
      <c r="G6" s="77">
        <f>E6*F6</f>
        <v>0</v>
      </c>
      <c r="H6" s="252" t="s">
        <v>2981</v>
      </c>
    </row>
    <row r="7" spans="1:8" ht="38.5" x14ac:dyDescent="0.25">
      <c r="A7" s="153"/>
      <c r="B7" s="153" t="s">
        <v>928</v>
      </c>
      <c r="C7" s="231" t="s">
        <v>2633</v>
      </c>
      <c r="D7" s="14" t="s">
        <v>51</v>
      </c>
      <c r="E7" s="128"/>
      <c r="F7" s="148"/>
      <c r="G7" s="77">
        <f>E7*F7</f>
        <v>0</v>
      </c>
      <c r="H7" s="252" t="s">
        <v>2981</v>
      </c>
    </row>
    <row r="8" spans="1:8" ht="38.5" x14ac:dyDescent="0.25">
      <c r="A8" s="153"/>
      <c r="B8" s="153" t="s">
        <v>929</v>
      </c>
      <c r="C8" s="231" t="s">
        <v>2634</v>
      </c>
      <c r="D8" s="14" t="s">
        <v>51</v>
      </c>
      <c r="E8" s="128"/>
      <c r="F8" s="148"/>
      <c r="G8" s="77">
        <f>E8*F8</f>
        <v>0</v>
      </c>
      <c r="H8" s="252" t="s">
        <v>2981</v>
      </c>
    </row>
    <row r="9" spans="1:8" x14ac:dyDescent="0.25">
      <c r="A9" s="153"/>
      <c r="B9" s="153"/>
      <c r="C9" s="59"/>
      <c r="D9" s="14"/>
      <c r="E9" s="14"/>
      <c r="F9" s="14"/>
      <c r="G9" s="150"/>
    </row>
    <row r="10" spans="1:8" ht="13" x14ac:dyDescent="0.25">
      <c r="A10" s="153"/>
      <c r="B10" s="153"/>
      <c r="C10" s="124"/>
      <c r="D10" s="14"/>
      <c r="E10" s="14"/>
      <c r="F10" s="14"/>
      <c r="G10" s="150"/>
    </row>
    <row r="11" spans="1:8" x14ac:dyDescent="0.25">
      <c r="A11" s="59"/>
      <c r="B11" s="59"/>
      <c r="C11" s="55"/>
      <c r="D11" s="14"/>
      <c r="E11" s="14"/>
      <c r="F11" s="14"/>
      <c r="G11" s="150"/>
    </row>
    <row r="12" spans="1:8" x14ac:dyDescent="0.25">
      <c r="A12" s="134" t="s">
        <v>19</v>
      </c>
      <c r="B12" s="134"/>
      <c r="C12" s="134"/>
      <c r="D12" s="141"/>
      <c r="E12" s="146"/>
      <c r="F12" s="146"/>
      <c r="G12" s="136">
        <f>SUM(G5:G11)</f>
        <v>0</v>
      </c>
    </row>
    <row r="1048288" spans="4:4" x14ac:dyDescent="0.25">
      <c r="D1048288" s="49"/>
    </row>
  </sheetData>
  <mergeCells count="1">
    <mergeCell ref="D1:G1"/>
  </mergeCells>
  <pageMargins left="0.75" right="0.75" top="1" bottom="1" header="0.5" footer="0.5"/>
  <pageSetup paperSize="9" scale="60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8B7E0-579A-466F-B846-AD099801FC1A}">
  <sheetPr codeName="Sheet36"/>
  <dimension ref="A1:I1048292"/>
  <sheetViews>
    <sheetView view="pageBreakPreview" zoomScaleNormal="100" zoomScaleSheetLayoutView="100" workbookViewId="0">
      <selection activeCell="E1" sqref="E1:H1"/>
    </sheetView>
  </sheetViews>
  <sheetFormatPr defaultRowHeight="12.5" x14ac:dyDescent="0.25"/>
  <cols>
    <col min="1" max="1" width="9.36328125" style="37" customWidth="1"/>
    <col min="2" max="2" width="8" style="37" bestFit="1" customWidth="1"/>
    <col min="3" max="3" width="3.90625" style="37" customWidth="1"/>
    <col min="4" max="4" width="40.6328125" style="37" customWidth="1"/>
    <col min="5" max="5" width="25.54296875" style="37" bestFit="1" customWidth="1"/>
    <col min="6" max="8" width="20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48" customHeight="1" x14ac:dyDescent="0.25">
      <c r="A1" s="35" t="s">
        <v>930</v>
      </c>
      <c r="B1" s="36"/>
      <c r="C1" s="36"/>
      <c r="D1" s="36"/>
      <c r="E1" s="533" t="s">
        <v>931</v>
      </c>
      <c r="F1" s="533"/>
      <c r="G1" s="533"/>
      <c r="H1" s="533"/>
    </row>
    <row r="2" spans="1:9" ht="13" x14ac:dyDescent="0.3">
      <c r="A2" s="38" t="s">
        <v>0</v>
      </c>
      <c r="B2" s="38"/>
      <c r="C2" s="82"/>
      <c r="D2" s="39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251" t="s">
        <v>2982</v>
      </c>
    </row>
    <row r="3" spans="1:9" x14ac:dyDescent="0.25">
      <c r="A3" s="40"/>
      <c r="B3" s="40"/>
      <c r="C3" s="83"/>
      <c r="D3" s="41"/>
      <c r="E3" s="5"/>
      <c r="F3" s="5"/>
      <c r="G3" s="5"/>
      <c r="H3" s="4"/>
    </row>
    <row r="4" spans="1:9" x14ac:dyDescent="0.25">
      <c r="A4" s="153"/>
      <c r="B4" s="153"/>
      <c r="C4" s="154"/>
      <c r="D4" s="59"/>
      <c r="E4" s="14"/>
      <c r="F4" s="14"/>
      <c r="G4" s="14"/>
      <c r="H4" s="13"/>
    </row>
    <row r="5" spans="1:9" ht="13" x14ac:dyDescent="0.25">
      <c r="A5" s="153" t="s">
        <v>932</v>
      </c>
      <c r="B5" s="153"/>
      <c r="C5" s="154"/>
      <c r="D5" s="119" t="s">
        <v>933</v>
      </c>
      <c r="E5" s="14"/>
      <c r="F5" s="14"/>
      <c r="G5" s="14"/>
      <c r="H5" s="150"/>
    </row>
    <row r="6" spans="1:9" ht="25" x14ac:dyDescent="0.25">
      <c r="A6" s="153"/>
      <c r="B6" s="153" t="s">
        <v>934</v>
      </c>
      <c r="C6" s="154"/>
      <c r="D6" s="59" t="s">
        <v>2424</v>
      </c>
      <c r="E6" s="24" t="s">
        <v>460</v>
      </c>
      <c r="F6" s="128"/>
      <c r="G6" s="148"/>
      <c r="H6" s="77">
        <f>F6*G6</f>
        <v>0</v>
      </c>
    </row>
    <row r="7" spans="1:9" x14ac:dyDescent="0.25">
      <c r="A7" s="153"/>
      <c r="B7" s="153" t="s">
        <v>935</v>
      </c>
      <c r="C7" s="154"/>
      <c r="D7" s="59" t="s">
        <v>936</v>
      </c>
      <c r="E7" s="14"/>
      <c r="F7" s="14"/>
      <c r="G7" s="152"/>
      <c r="H7" s="151"/>
    </row>
    <row r="8" spans="1:9" ht="26" x14ac:dyDescent="0.25">
      <c r="A8" s="153"/>
      <c r="B8" s="153"/>
      <c r="C8" s="154" t="s">
        <v>22</v>
      </c>
      <c r="D8" s="231" t="s">
        <v>2635</v>
      </c>
      <c r="E8" s="14" t="s">
        <v>52</v>
      </c>
      <c r="F8" s="128"/>
      <c r="G8" s="148"/>
      <c r="H8" s="77">
        <f>F8*G8</f>
        <v>0</v>
      </c>
      <c r="I8" s="252" t="s">
        <v>2981</v>
      </c>
    </row>
    <row r="9" spans="1:9" ht="26" x14ac:dyDescent="0.25">
      <c r="A9" s="153"/>
      <c r="B9" s="153"/>
      <c r="C9" s="154" t="s">
        <v>24</v>
      </c>
      <c r="D9" s="231" t="s">
        <v>2636</v>
      </c>
      <c r="E9" s="24" t="s">
        <v>52</v>
      </c>
      <c r="F9" s="128"/>
      <c r="G9" s="148"/>
      <c r="H9" s="77">
        <f>F9*G9</f>
        <v>0</v>
      </c>
      <c r="I9" s="252" t="s">
        <v>2981</v>
      </c>
    </row>
    <row r="10" spans="1:9" ht="26" x14ac:dyDescent="0.25">
      <c r="A10" s="153"/>
      <c r="B10" s="153"/>
      <c r="C10" s="154" t="s">
        <v>35</v>
      </c>
      <c r="D10" s="231" t="s">
        <v>2637</v>
      </c>
      <c r="E10" s="24" t="s">
        <v>52</v>
      </c>
      <c r="F10" s="128"/>
      <c r="G10" s="148"/>
      <c r="H10" s="77">
        <f>F10*G10</f>
        <v>0</v>
      </c>
      <c r="I10" s="252" t="s">
        <v>2981</v>
      </c>
    </row>
    <row r="11" spans="1:9" ht="26" x14ac:dyDescent="0.25">
      <c r="A11" s="153"/>
      <c r="B11" s="153"/>
      <c r="C11" s="154" t="s">
        <v>26</v>
      </c>
      <c r="D11" s="231" t="s">
        <v>2638</v>
      </c>
      <c r="E11" s="14" t="s">
        <v>51</v>
      </c>
      <c r="F11" s="128"/>
      <c r="G11" s="148"/>
      <c r="H11" s="77">
        <f>F11*G11</f>
        <v>0</v>
      </c>
      <c r="I11" s="252" t="s">
        <v>2981</v>
      </c>
    </row>
    <row r="12" spans="1:9" ht="26" x14ac:dyDescent="0.25">
      <c r="A12" s="153"/>
      <c r="B12" s="153"/>
      <c r="C12" s="154" t="s">
        <v>27</v>
      </c>
      <c r="D12" s="231" t="s">
        <v>2639</v>
      </c>
      <c r="E12" s="14" t="s">
        <v>51</v>
      </c>
      <c r="F12" s="128"/>
      <c r="G12" s="148"/>
      <c r="H12" s="77">
        <f>F12*G12</f>
        <v>0</v>
      </c>
      <c r="I12" s="252" t="s">
        <v>2981</v>
      </c>
    </row>
    <row r="13" spans="1:9" x14ac:dyDescent="0.25">
      <c r="A13" s="153"/>
      <c r="B13" s="153"/>
      <c r="C13" s="154"/>
      <c r="D13" s="59"/>
      <c r="E13" s="24"/>
      <c r="F13" s="14"/>
      <c r="G13" s="152"/>
      <c r="H13" s="151"/>
    </row>
    <row r="14" spans="1:9" ht="13" x14ac:dyDescent="0.25">
      <c r="A14" s="153"/>
      <c r="B14" s="153"/>
      <c r="C14" s="154"/>
      <c r="D14" s="124"/>
      <c r="E14" s="14"/>
      <c r="F14" s="14"/>
      <c r="G14" s="152"/>
      <c r="H14" s="151"/>
    </row>
    <row r="15" spans="1:9" x14ac:dyDescent="0.25">
      <c r="A15" s="59"/>
      <c r="B15" s="59"/>
      <c r="C15" s="128"/>
      <c r="D15" s="55"/>
      <c r="E15" s="14"/>
      <c r="F15" s="14"/>
      <c r="G15" s="152"/>
      <c r="H15" s="151"/>
    </row>
    <row r="16" spans="1:9" x14ac:dyDescent="0.25">
      <c r="A16" s="134" t="s">
        <v>19</v>
      </c>
      <c r="B16" s="134"/>
      <c r="C16" s="134"/>
      <c r="D16" s="134"/>
      <c r="E16" s="141"/>
      <c r="F16" s="146"/>
      <c r="G16" s="159"/>
      <c r="H16" s="136">
        <f>SUM(H5:H15)</f>
        <v>0</v>
      </c>
    </row>
    <row r="1048292" spans="5:5" x14ac:dyDescent="0.25">
      <c r="E1048292" s="49"/>
    </row>
  </sheetData>
  <mergeCells count="1">
    <mergeCell ref="E1:H1"/>
  </mergeCells>
  <pageMargins left="0.75" right="0.75" top="1" bottom="1" header="0.5" footer="0.5"/>
  <pageSetup paperSize="9" scale="58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8AA87-5C02-496C-AFDE-346520379C70}">
  <sheetPr codeName="Sheet37"/>
  <dimension ref="A1:I1048294"/>
  <sheetViews>
    <sheetView view="pageBreakPreview" zoomScaleNormal="100" zoomScaleSheetLayoutView="100" workbookViewId="0">
      <selection activeCell="E1" sqref="E1:H1"/>
    </sheetView>
  </sheetViews>
  <sheetFormatPr defaultRowHeight="12.5" x14ac:dyDescent="0.25"/>
  <cols>
    <col min="1" max="1" width="9.36328125" style="37" customWidth="1"/>
    <col min="2" max="2" width="8" style="37" bestFit="1" customWidth="1"/>
    <col min="3" max="3" width="3.90625" style="37" customWidth="1"/>
    <col min="4" max="4" width="40.6328125" style="37" customWidth="1"/>
    <col min="5" max="5" width="25.54296875" style="37" bestFit="1" customWidth="1"/>
    <col min="6" max="8" width="20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48" customHeight="1" x14ac:dyDescent="0.25">
      <c r="A1" s="35" t="s">
        <v>937</v>
      </c>
      <c r="B1" s="36"/>
      <c r="C1" s="36"/>
      <c r="D1" s="36"/>
      <c r="E1" s="533" t="s">
        <v>938</v>
      </c>
      <c r="F1" s="533"/>
      <c r="G1" s="533"/>
      <c r="H1" s="533"/>
    </row>
    <row r="2" spans="1:9" ht="13" x14ac:dyDescent="0.3">
      <c r="A2" s="38" t="s">
        <v>0</v>
      </c>
      <c r="B2" s="38"/>
      <c r="C2" s="82"/>
      <c r="D2" s="39" t="s">
        <v>1</v>
      </c>
      <c r="E2" s="39" t="s">
        <v>2</v>
      </c>
      <c r="F2" s="39" t="s">
        <v>3</v>
      </c>
      <c r="G2" s="39" t="s">
        <v>4</v>
      </c>
      <c r="H2" s="39" t="s">
        <v>5</v>
      </c>
      <c r="I2" s="251" t="s">
        <v>2982</v>
      </c>
    </row>
    <row r="3" spans="1:9" x14ac:dyDescent="0.25">
      <c r="A3" s="40"/>
      <c r="B3" s="40"/>
      <c r="C3" s="83"/>
      <c r="D3" s="41"/>
      <c r="E3" s="5"/>
      <c r="F3" s="5"/>
      <c r="G3" s="5"/>
      <c r="H3" s="4"/>
    </row>
    <row r="4" spans="1:9" x14ac:dyDescent="0.25">
      <c r="A4" s="153"/>
      <c r="B4" s="153"/>
      <c r="C4" s="154"/>
      <c r="D4" s="59"/>
      <c r="E4" s="14"/>
      <c r="F4" s="14"/>
      <c r="G4" s="14"/>
      <c r="H4" s="150"/>
    </row>
    <row r="5" spans="1:9" ht="13" x14ac:dyDescent="0.25">
      <c r="A5" s="153" t="s">
        <v>940</v>
      </c>
      <c r="B5" s="153"/>
      <c r="C5" s="154"/>
      <c r="D5" s="119" t="s">
        <v>939</v>
      </c>
      <c r="E5" s="14"/>
      <c r="F5" s="14"/>
      <c r="G5" s="14"/>
      <c r="H5" s="150"/>
    </row>
    <row r="6" spans="1:9" x14ac:dyDescent="0.25">
      <c r="A6" s="153"/>
      <c r="B6" s="153" t="s">
        <v>941</v>
      </c>
      <c r="C6" s="154"/>
      <c r="D6" s="59" t="s">
        <v>947</v>
      </c>
      <c r="E6" s="24"/>
      <c r="F6" s="14"/>
      <c r="G6" s="14"/>
      <c r="H6" s="150"/>
    </row>
    <row r="7" spans="1:9" x14ac:dyDescent="0.25">
      <c r="A7" s="153"/>
      <c r="B7" s="153"/>
      <c r="C7" s="154" t="s">
        <v>22</v>
      </c>
      <c r="D7" s="59" t="s">
        <v>948</v>
      </c>
      <c r="E7" s="24" t="s">
        <v>53</v>
      </c>
      <c r="F7" s="128"/>
      <c r="G7" s="148"/>
      <c r="H7" s="77">
        <f>F7*G7</f>
        <v>0</v>
      </c>
    </row>
    <row r="8" spans="1:9" x14ac:dyDescent="0.25">
      <c r="A8" s="153"/>
      <c r="B8" s="153"/>
      <c r="C8" s="154" t="s">
        <v>24</v>
      </c>
      <c r="D8" s="59" t="s">
        <v>949</v>
      </c>
      <c r="E8" s="165" t="s">
        <v>53</v>
      </c>
      <c r="F8" s="128"/>
      <c r="G8" s="148"/>
      <c r="H8" s="77">
        <f>F8*G8</f>
        <v>0</v>
      </c>
    </row>
    <row r="9" spans="1:9" x14ac:dyDescent="0.25">
      <c r="A9" s="153"/>
      <c r="B9" s="153" t="s">
        <v>942</v>
      </c>
      <c r="C9" s="154"/>
      <c r="D9" s="59" t="s">
        <v>950</v>
      </c>
      <c r="E9" s="24" t="s">
        <v>460</v>
      </c>
      <c r="F9" s="128"/>
      <c r="G9" s="148"/>
      <c r="H9" s="77">
        <f>F9*G9</f>
        <v>0</v>
      </c>
    </row>
    <row r="10" spans="1:9" ht="13" x14ac:dyDescent="0.25">
      <c r="A10" s="153"/>
      <c r="B10" s="153" t="s">
        <v>943</v>
      </c>
      <c r="C10" s="154"/>
      <c r="D10" s="231" t="s">
        <v>2640</v>
      </c>
      <c r="E10" s="14" t="s">
        <v>460</v>
      </c>
      <c r="F10" s="128"/>
      <c r="G10" s="148"/>
      <c r="H10" s="77">
        <f>F10*G10</f>
        <v>0</v>
      </c>
      <c r="I10" s="252" t="s">
        <v>2981</v>
      </c>
    </row>
    <row r="11" spans="1:9" x14ac:dyDescent="0.25">
      <c r="A11" s="153"/>
      <c r="B11" s="153" t="s">
        <v>944</v>
      </c>
      <c r="C11" s="154"/>
      <c r="D11" s="231" t="s">
        <v>951</v>
      </c>
      <c r="E11" s="24"/>
      <c r="F11" s="14"/>
      <c r="G11" s="152"/>
      <c r="H11" s="151"/>
    </row>
    <row r="12" spans="1:9" ht="13" x14ac:dyDescent="0.25">
      <c r="A12" s="153"/>
      <c r="B12" s="153"/>
      <c r="C12" s="154" t="s">
        <v>22</v>
      </c>
      <c r="D12" s="231" t="s">
        <v>2641</v>
      </c>
      <c r="E12" s="24" t="s">
        <v>460</v>
      </c>
      <c r="F12" s="128"/>
      <c r="G12" s="148"/>
      <c r="H12" s="77">
        <f>F12*G12</f>
        <v>0</v>
      </c>
      <c r="I12" s="252" t="s">
        <v>2981</v>
      </c>
    </row>
    <row r="13" spans="1:9" x14ac:dyDescent="0.25">
      <c r="A13" s="153"/>
      <c r="B13" s="153" t="s">
        <v>945</v>
      </c>
      <c r="C13" s="154"/>
      <c r="D13" s="231" t="s">
        <v>952</v>
      </c>
      <c r="E13" s="24" t="s">
        <v>53</v>
      </c>
      <c r="F13" s="128"/>
      <c r="G13" s="148"/>
      <c r="H13" s="77">
        <f>F13*G13</f>
        <v>0</v>
      </c>
    </row>
    <row r="14" spans="1:9" x14ac:dyDescent="0.25">
      <c r="A14" s="153"/>
      <c r="B14" s="153" t="s">
        <v>946</v>
      </c>
      <c r="C14" s="154"/>
      <c r="D14" s="59" t="s">
        <v>17</v>
      </c>
      <c r="E14" s="14" t="s">
        <v>53</v>
      </c>
      <c r="F14" s="128"/>
      <c r="G14" s="148"/>
      <c r="H14" s="77">
        <f>F14*G14</f>
        <v>0</v>
      </c>
    </row>
    <row r="15" spans="1:9" x14ac:dyDescent="0.25">
      <c r="A15" s="153"/>
      <c r="B15" s="153"/>
      <c r="C15" s="154"/>
      <c r="D15" s="59"/>
      <c r="E15" s="14"/>
      <c r="F15" s="14"/>
      <c r="G15" s="152"/>
      <c r="H15" s="151"/>
    </row>
    <row r="16" spans="1:9" x14ac:dyDescent="0.25">
      <c r="A16" s="153"/>
      <c r="B16" s="153"/>
      <c r="C16" s="154"/>
      <c r="D16" s="59"/>
      <c r="E16" s="14"/>
      <c r="F16" s="14"/>
      <c r="G16" s="152"/>
      <c r="H16" s="151"/>
    </row>
    <row r="17" spans="1:8" x14ac:dyDescent="0.25">
      <c r="A17" s="59"/>
      <c r="B17" s="59"/>
      <c r="C17" s="128"/>
      <c r="D17" s="55"/>
      <c r="E17" s="14"/>
      <c r="F17" s="14"/>
      <c r="G17" s="152"/>
      <c r="H17" s="151"/>
    </row>
    <row r="18" spans="1:8" x14ac:dyDescent="0.25">
      <c r="A18" s="134" t="s">
        <v>19</v>
      </c>
      <c r="B18" s="134"/>
      <c r="C18" s="134"/>
      <c r="D18" s="134"/>
      <c r="E18" s="141"/>
      <c r="F18" s="146"/>
      <c r="G18" s="159"/>
      <c r="H18" s="136">
        <f>SUM(H5:H17)</f>
        <v>0</v>
      </c>
    </row>
    <row r="1048294" spans="5:5" x14ac:dyDescent="0.25">
      <c r="E1048294" s="49"/>
    </row>
  </sheetData>
  <mergeCells count="1">
    <mergeCell ref="E1:H1"/>
  </mergeCells>
  <phoneticPr fontId="8" type="noConversion"/>
  <pageMargins left="0.75" right="0.75" top="1" bottom="1" header="0.5" footer="0.5"/>
  <pageSetup paperSize="9" scale="58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1ABD7-786D-4850-B0FE-A383199E9E36}">
  <sheetPr codeName="Sheet99"/>
  <dimension ref="A1:H1048286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8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953</v>
      </c>
      <c r="B1" s="36"/>
      <c r="C1" s="36"/>
      <c r="D1" s="533" t="s">
        <v>954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5"/>
      <c r="G3" s="4"/>
    </row>
    <row r="4" spans="1:8" x14ac:dyDescent="0.25">
      <c r="A4" s="153"/>
      <c r="B4" s="153"/>
      <c r="C4" s="59"/>
      <c r="D4" s="14"/>
      <c r="E4" s="14"/>
      <c r="F4" s="14"/>
      <c r="G4" s="13"/>
    </row>
    <row r="5" spans="1:8" ht="13" x14ac:dyDescent="0.25">
      <c r="A5" s="153" t="s">
        <v>955</v>
      </c>
      <c r="B5" s="153"/>
      <c r="C5" s="119" t="s">
        <v>956</v>
      </c>
      <c r="D5" s="14"/>
      <c r="E5" s="14"/>
      <c r="F5" s="14"/>
      <c r="G5" s="150"/>
    </row>
    <row r="6" spans="1:8" ht="25.5" x14ac:dyDescent="0.25">
      <c r="A6" s="153"/>
      <c r="B6" s="153" t="s">
        <v>957</v>
      </c>
      <c r="C6" s="231" t="s">
        <v>2642</v>
      </c>
      <c r="D6" s="24" t="s">
        <v>53</v>
      </c>
      <c r="E6" s="128"/>
      <c r="F6" s="148"/>
      <c r="G6" s="77">
        <f>E6*F6</f>
        <v>0</v>
      </c>
      <c r="H6" s="252" t="s">
        <v>2981</v>
      </c>
    </row>
    <row r="7" spans="1:8" ht="25.5" x14ac:dyDescent="0.25">
      <c r="A7" s="153"/>
      <c r="B7" s="153" t="s">
        <v>958</v>
      </c>
      <c r="C7" s="231" t="s">
        <v>2643</v>
      </c>
      <c r="D7" s="14" t="s">
        <v>1007</v>
      </c>
      <c r="E7" s="128"/>
      <c r="F7" s="148"/>
      <c r="G7" s="77">
        <f>E7*F7</f>
        <v>0</v>
      </c>
      <c r="H7" s="252" t="s">
        <v>2981</v>
      </c>
    </row>
    <row r="8" spans="1:8" ht="13" x14ac:dyDescent="0.25">
      <c r="A8" s="153"/>
      <c r="B8" s="153"/>
      <c r="C8" s="119"/>
      <c r="D8" s="14"/>
      <c r="E8" s="14"/>
      <c r="F8" s="152"/>
      <c r="G8" s="151"/>
    </row>
    <row r="9" spans="1:8" x14ac:dyDescent="0.25">
      <c r="A9" s="59"/>
      <c r="B9" s="59"/>
      <c r="C9" s="55"/>
      <c r="D9" s="14"/>
      <c r="E9" s="14"/>
      <c r="F9" s="152"/>
      <c r="G9" s="151"/>
    </row>
    <row r="10" spans="1:8" x14ac:dyDescent="0.25">
      <c r="A10" s="134" t="s">
        <v>19</v>
      </c>
      <c r="B10" s="134"/>
      <c r="C10" s="134"/>
      <c r="D10" s="141"/>
      <c r="E10" s="146"/>
      <c r="F10" s="159"/>
      <c r="G10" s="136">
        <f>SUM(G5:G9)</f>
        <v>0</v>
      </c>
    </row>
    <row r="1048286" spans="4:4" x14ac:dyDescent="0.25">
      <c r="D1048286" s="49"/>
    </row>
  </sheetData>
  <mergeCells count="1">
    <mergeCell ref="D1:G1"/>
  </mergeCells>
  <pageMargins left="0.75" right="0.75" top="1" bottom="1" header="0.5" footer="0.5"/>
  <pageSetup paperSize="9" scale="60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E11CA-6764-4DE0-AF1D-75E2F48D0929}">
  <sheetPr codeName="Sheet100"/>
  <dimension ref="A1:H1048290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8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959</v>
      </c>
      <c r="B1" s="36"/>
      <c r="C1" s="36"/>
      <c r="D1" s="533" t="s">
        <v>960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5"/>
      <c r="G3" s="4"/>
    </row>
    <row r="4" spans="1:8" x14ac:dyDescent="0.25">
      <c r="A4" s="153"/>
      <c r="B4" s="153"/>
      <c r="C4" s="59"/>
      <c r="D4" s="14"/>
      <c r="E4" s="14"/>
      <c r="F4" s="14"/>
      <c r="G4" s="13"/>
    </row>
    <row r="5" spans="1:8" ht="13" x14ac:dyDescent="0.25">
      <c r="A5" s="153" t="s">
        <v>961</v>
      </c>
      <c r="B5" s="153"/>
      <c r="C5" s="119" t="s">
        <v>43</v>
      </c>
      <c r="D5" s="14"/>
      <c r="E5" s="14"/>
      <c r="F5" s="14"/>
      <c r="G5" s="150"/>
    </row>
    <row r="6" spans="1:8" ht="26" x14ac:dyDescent="0.25">
      <c r="A6" s="153"/>
      <c r="B6" s="153" t="s">
        <v>962</v>
      </c>
      <c r="C6" s="231" t="s">
        <v>2644</v>
      </c>
      <c r="D6" s="14" t="s">
        <v>1007</v>
      </c>
      <c r="E6" s="128"/>
      <c r="F6" s="148"/>
      <c r="G6" s="77">
        <f>E6*F6</f>
        <v>0</v>
      </c>
      <c r="H6" s="252" t="s">
        <v>2981</v>
      </c>
    </row>
    <row r="7" spans="1:8" x14ac:dyDescent="0.25">
      <c r="A7" s="153"/>
      <c r="B7" s="153" t="s">
        <v>963</v>
      </c>
      <c r="C7" s="59" t="s">
        <v>2645</v>
      </c>
      <c r="D7" s="24" t="s">
        <v>460</v>
      </c>
      <c r="E7" s="128"/>
      <c r="F7" s="148"/>
      <c r="G7" s="77">
        <f>E7*F7</f>
        <v>0</v>
      </c>
    </row>
    <row r="8" spans="1:8" x14ac:dyDescent="0.25">
      <c r="A8" s="153"/>
      <c r="B8" s="153" t="s">
        <v>964</v>
      </c>
      <c r="C8" s="59" t="s">
        <v>967</v>
      </c>
      <c r="D8" s="24" t="s">
        <v>460</v>
      </c>
      <c r="E8" s="128"/>
      <c r="F8" s="148"/>
      <c r="G8" s="77">
        <f>E8*F8</f>
        <v>0</v>
      </c>
    </row>
    <row r="9" spans="1:8" x14ac:dyDescent="0.25">
      <c r="A9" s="153"/>
      <c r="B9" s="153" t="s">
        <v>965</v>
      </c>
      <c r="C9" s="59" t="s">
        <v>968</v>
      </c>
      <c r="D9" s="24" t="s">
        <v>460</v>
      </c>
      <c r="E9" s="128"/>
      <c r="F9" s="148"/>
      <c r="G9" s="77">
        <f>E9*F9</f>
        <v>0</v>
      </c>
    </row>
    <row r="10" spans="1:8" x14ac:dyDescent="0.25">
      <c r="A10" s="153"/>
      <c r="B10" s="153" t="s">
        <v>966</v>
      </c>
      <c r="C10" s="59" t="s">
        <v>969</v>
      </c>
      <c r="D10" s="165" t="s">
        <v>970</v>
      </c>
      <c r="E10" s="128"/>
      <c r="F10" s="148"/>
      <c r="G10" s="77">
        <f>E10*F10</f>
        <v>0</v>
      </c>
    </row>
    <row r="11" spans="1:8" ht="13" x14ac:dyDescent="0.25">
      <c r="A11" s="153"/>
      <c r="B11" s="153"/>
      <c r="C11" s="124"/>
      <c r="D11" s="14"/>
      <c r="E11" s="14"/>
      <c r="F11" s="152"/>
      <c r="G11" s="151"/>
    </row>
    <row r="12" spans="1:8" ht="13" x14ac:dyDescent="0.25">
      <c r="A12" s="153"/>
      <c r="B12" s="153"/>
      <c r="C12" s="124"/>
      <c r="D12" s="14"/>
      <c r="E12" s="14"/>
      <c r="F12" s="152"/>
      <c r="G12" s="151"/>
    </row>
    <row r="13" spans="1:8" x14ac:dyDescent="0.25">
      <c r="A13" s="59"/>
      <c r="B13" s="59"/>
      <c r="C13" s="55"/>
      <c r="D13" s="14"/>
      <c r="E13" s="14"/>
      <c r="F13" s="152"/>
      <c r="G13" s="151"/>
    </row>
    <row r="14" spans="1:8" x14ac:dyDescent="0.25">
      <c r="A14" s="134" t="s">
        <v>19</v>
      </c>
      <c r="B14" s="134"/>
      <c r="C14" s="134"/>
      <c r="D14" s="141"/>
      <c r="E14" s="146"/>
      <c r="F14" s="159"/>
      <c r="G14" s="136">
        <f>SUM(G5:G13)</f>
        <v>0</v>
      </c>
    </row>
    <row r="1048290" spans="4:4" x14ac:dyDescent="0.25">
      <c r="D1048290" s="49"/>
    </row>
  </sheetData>
  <mergeCells count="1">
    <mergeCell ref="D1:G1"/>
  </mergeCells>
  <phoneticPr fontId="8" type="noConversion"/>
  <pageMargins left="0.75" right="0.75" top="1" bottom="1" header="0.5" footer="0.5"/>
  <pageSetup paperSize="9" scale="60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081E-5298-4CA5-9329-9DA6EFDE9DF9}">
  <sheetPr codeName="Sheet101">
    <tabColor rgb="FFFFFF00"/>
  </sheetPr>
  <dimension ref="A1:I1048322"/>
  <sheetViews>
    <sheetView view="pageBreakPreview" zoomScaleNormal="100" zoomScaleSheetLayoutView="100" workbookViewId="0">
      <selection activeCell="F43" sqref="F10:F43"/>
    </sheetView>
  </sheetViews>
  <sheetFormatPr defaultRowHeight="12.5" x14ac:dyDescent="0.25"/>
  <cols>
    <col min="1" max="1" width="7.6328125" style="37" customWidth="1"/>
    <col min="2" max="2" width="8" style="37" bestFit="1" customWidth="1"/>
    <col min="3" max="3" width="3.90625" style="37" customWidth="1"/>
    <col min="4" max="4" width="39.453125" style="37" customWidth="1"/>
    <col min="5" max="5" width="7.453125" style="37" customWidth="1"/>
    <col min="6" max="6" width="8.453125" style="37" customWidth="1"/>
    <col min="7" max="7" width="9.36328125" style="37" customWidth="1"/>
    <col min="8" max="8" width="12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2987</v>
      </c>
    </row>
    <row r="2" spans="1:9" x14ac:dyDescent="0.25">
      <c r="A2" s="275" t="s">
        <v>3067</v>
      </c>
    </row>
    <row r="3" spans="1:9" x14ac:dyDescent="0.25">
      <c r="A3" s="276" t="s">
        <v>3068</v>
      </c>
    </row>
    <row r="5" spans="1:9" ht="12.75" customHeight="1" x14ac:dyDescent="0.25">
      <c r="A5" s="107" t="s">
        <v>3035</v>
      </c>
      <c r="B5" s="108"/>
      <c r="C5" s="108"/>
      <c r="D5" s="108"/>
      <c r="E5" s="525"/>
      <c r="F5" s="525"/>
      <c r="G5" s="525"/>
      <c r="H5" s="526"/>
    </row>
    <row r="6" spans="1:9" ht="13" x14ac:dyDescent="0.3">
      <c r="A6" s="217" t="s">
        <v>0</v>
      </c>
      <c r="B6" s="217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375"/>
      <c r="B7" s="375"/>
      <c r="C7" s="324"/>
      <c r="D7" s="299"/>
      <c r="E7" s="327"/>
      <c r="F7" s="327"/>
      <c r="G7" s="360"/>
      <c r="H7" s="328"/>
    </row>
    <row r="8" spans="1:9" x14ac:dyDescent="0.25">
      <c r="A8" s="366"/>
      <c r="B8" s="366"/>
      <c r="C8" s="154"/>
      <c r="D8" s="59"/>
      <c r="E8" s="14"/>
      <c r="F8" s="14"/>
      <c r="G8" s="152"/>
      <c r="H8" s="13"/>
    </row>
    <row r="9" spans="1:9" ht="12.75" customHeight="1" x14ac:dyDescent="0.25">
      <c r="A9" s="366" t="s">
        <v>973</v>
      </c>
      <c r="B9" s="366"/>
      <c r="C9" s="154"/>
      <c r="D9" s="119" t="s">
        <v>974</v>
      </c>
      <c r="E9" s="14"/>
      <c r="F9" s="14"/>
      <c r="G9" s="365"/>
      <c r="H9" s="457"/>
    </row>
    <row r="10" spans="1:9" ht="25" x14ac:dyDescent="0.25">
      <c r="A10" s="366"/>
      <c r="B10" s="366" t="s">
        <v>975</v>
      </c>
      <c r="C10" s="154"/>
      <c r="D10" s="59" t="s">
        <v>976</v>
      </c>
      <c r="E10" s="163"/>
      <c r="F10" s="163"/>
      <c r="G10" s="341"/>
      <c r="H10" s="340"/>
    </row>
    <row r="11" spans="1:9" x14ac:dyDescent="0.25">
      <c r="A11" s="366"/>
      <c r="B11" s="366"/>
      <c r="C11" s="154" t="s">
        <v>22</v>
      </c>
      <c r="D11" s="59" t="s">
        <v>2403</v>
      </c>
      <c r="E11" s="189" t="s">
        <v>2996</v>
      </c>
      <c r="F11" s="182"/>
      <c r="G11" s="339">
        <v>65</v>
      </c>
      <c r="H11" s="322">
        <f>F11*G11</f>
        <v>0</v>
      </c>
    </row>
    <row r="12" spans="1:9" x14ac:dyDescent="0.25">
      <c r="A12" s="366"/>
      <c r="B12" s="366"/>
      <c r="C12" s="154"/>
      <c r="D12" s="59"/>
      <c r="E12" s="189"/>
      <c r="F12" s="182"/>
      <c r="G12" s="339"/>
      <c r="H12" s="322"/>
    </row>
    <row r="13" spans="1:9" x14ac:dyDescent="0.25">
      <c r="A13" s="366"/>
      <c r="B13" s="366"/>
      <c r="C13" s="154" t="s">
        <v>24</v>
      </c>
      <c r="D13" s="59" t="s">
        <v>2404</v>
      </c>
      <c r="E13" s="189" t="s">
        <v>2996</v>
      </c>
      <c r="F13" s="182"/>
      <c r="G13" s="339">
        <v>85</v>
      </c>
      <c r="H13" s="322">
        <f>F13*G13</f>
        <v>0</v>
      </c>
    </row>
    <row r="14" spans="1:9" x14ac:dyDescent="0.25">
      <c r="A14" s="366"/>
      <c r="B14" s="366"/>
      <c r="C14" s="154"/>
      <c r="D14" s="59"/>
      <c r="E14" s="189"/>
      <c r="F14" s="182"/>
      <c r="G14" s="339"/>
      <c r="H14" s="322"/>
    </row>
    <row r="15" spans="1:9" ht="26" x14ac:dyDescent="0.25">
      <c r="A15" s="366" t="s">
        <v>977</v>
      </c>
      <c r="B15" s="366"/>
      <c r="C15" s="154"/>
      <c r="D15" s="119" t="s">
        <v>978</v>
      </c>
      <c r="E15" s="189"/>
      <c r="F15" s="163"/>
      <c r="G15" s="341"/>
      <c r="H15" s="340"/>
    </row>
    <row r="16" spans="1:9" x14ac:dyDescent="0.25">
      <c r="A16" s="366"/>
      <c r="B16" s="366" t="s">
        <v>979</v>
      </c>
      <c r="C16" s="154"/>
      <c r="D16" s="59" t="s">
        <v>980</v>
      </c>
      <c r="E16" s="189"/>
      <c r="F16" s="163"/>
      <c r="G16" s="341"/>
      <c r="H16" s="340"/>
    </row>
    <row r="17" spans="1:9" ht="25" x14ac:dyDescent="0.25">
      <c r="A17" s="366"/>
      <c r="B17" s="366"/>
      <c r="C17" s="154" t="s">
        <v>22</v>
      </c>
      <c r="D17" s="59" t="s">
        <v>2459</v>
      </c>
      <c r="E17" s="163" t="s">
        <v>3019</v>
      </c>
      <c r="F17" s="182"/>
      <c r="G17" s="339">
        <v>250</v>
      </c>
      <c r="H17" s="322">
        <f>F17*G17</f>
        <v>0</v>
      </c>
    </row>
    <row r="18" spans="1:9" x14ac:dyDescent="0.25">
      <c r="A18" s="366"/>
      <c r="B18" s="366"/>
      <c r="C18" s="154"/>
      <c r="D18" s="59"/>
      <c r="E18" s="163"/>
      <c r="F18" s="182"/>
      <c r="G18" s="339"/>
      <c r="H18" s="322"/>
    </row>
    <row r="19" spans="1:9" ht="25" x14ac:dyDescent="0.25">
      <c r="A19" s="366"/>
      <c r="B19" s="366"/>
      <c r="C19" s="154" t="s">
        <v>24</v>
      </c>
      <c r="D19" s="59" t="s">
        <v>2425</v>
      </c>
      <c r="E19" s="163" t="s">
        <v>3019</v>
      </c>
      <c r="F19" s="182"/>
      <c r="G19" s="339">
        <v>300</v>
      </c>
      <c r="H19" s="322">
        <f>F19*G19</f>
        <v>0</v>
      </c>
    </row>
    <row r="20" spans="1:9" x14ac:dyDescent="0.25">
      <c r="A20" s="366"/>
      <c r="B20" s="366"/>
      <c r="C20" s="154"/>
      <c r="D20" s="59"/>
      <c r="E20" s="163"/>
      <c r="F20" s="182"/>
      <c r="G20" s="339"/>
      <c r="H20" s="322"/>
    </row>
    <row r="21" spans="1:9" ht="25" x14ac:dyDescent="0.25">
      <c r="A21" s="366"/>
      <c r="B21" s="366"/>
      <c r="C21" s="154" t="s">
        <v>35</v>
      </c>
      <c r="D21" s="59" t="s">
        <v>2426</v>
      </c>
      <c r="E21" s="163" t="s">
        <v>3019</v>
      </c>
      <c r="F21" s="182"/>
      <c r="G21" s="339">
        <v>350</v>
      </c>
      <c r="H21" s="322" t="s">
        <v>3008</v>
      </c>
    </row>
    <row r="22" spans="1:9" x14ac:dyDescent="0.25">
      <c r="A22" s="366"/>
      <c r="B22" s="366"/>
      <c r="C22" s="154"/>
      <c r="D22" s="59"/>
      <c r="E22" s="163"/>
      <c r="F22" s="182"/>
      <c r="G22" s="339"/>
      <c r="H22" s="322"/>
    </row>
    <row r="23" spans="1:9" ht="26" x14ac:dyDescent="0.25">
      <c r="A23" s="366" t="s">
        <v>981</v>
      </c>
      <c r="B23" s="366"/>
      <c r="C23" s="154"/>
      <c r="D23" s="232" t="s">
        <v>3060</v>
      </c>
      <c r="E23" s="163" t="s">
        <v>3020</v>
      </c>
      <c r="F23" s="182"/>
      <c r="G23" s="339">
        <v>20</v>
      </c>
      <c r="H23" s="322">
        <f>F23*G23</f>
        <v>0</v>
      </c>
      <c r="I23" s="252"/>
    </row>
    <row r="24" spans="1:9" ht="13" x14ac:dyDescent="0.25">
      <c r="A24" s="366"/>
      <c r="B24" s="366"/>
      <c r="C24" s="154"/>
      <c r="D24" s="232"/>
      <c r="E24" s="163"/>
      <c r="F24" s="182"/>
      <c r="G24" s="339"/>
      <c r="H24" s="322"/>
      <c r="I24" s="252"/>
    </row>
    <row r="25" spans="1:9" ht="13" x14ac:dyDescent="0.25">
      <c r="A25" s="366" t="s">
        <v>982</v>
      </c>
      <c r="B25" s="366"/>
      <c r="C25" s="154"/>
      <c r="D25" s="119" t="s">
        <v>14</v>
      </c>
      <c r="E25" s="163"/>
      <c r="F25" s="163"/>
      <c r="G25" s="341"/>
      <c r="H25" s="340"/>
    </row>
    <row r="26" spans="1:9" ht="38.25" customHeight="1" x14ac:dyDescent="0.25">
      <c r="A26" s="366"/>
      <c r="B26" s="366" t="s">
        <v>983</v>
      </c>
      <c r="C26" s="154"/>
      <c r="D26" s="231" t="s">
        <v>3064</v>
      </c>
      <c r="E26" s="163"/>
      <c r="F26" s="163"/>
      <c r="G26" s="341"/>
      <c r="H26" s="340"/>
      <c r="I26" s="252"/>
    </row>
    <row r="27" spans="1:9" ht="27" x14ac:dyDescent="0.25">
      <c r="A27" s="366"/>
      <c r="B27" s="366"/>
      <c r="C27" s="154" t="s">
        <v>22</v>
      </c>
      <c r="D27" s="59" t="s">
        <v>2460</v>
      </c>
      <c r="E27" s="163" t="s">
        <v>3019</v>
      </c>
      <c r="F27" s="182"/>
      <c r="G27" s="339">
        <v>700</v>
      </c>
      <c r="H27" s="322">
        <f>F27*G27</f>
        <v>0</v>
      </c>
    </row>
    <row r="28" spans="1:9" x14ac:dyDescent="0.25">
      <c r="A28" s="366"/>
      <c r="B28" s="366"/>
      <c r="C28" s="154"/>
      <c r="D28" s="59"/>
      <c r="E28" s="163"/>
      <c r="F28" s="182"/>
      <c r="G28" s="339"/>
      <c r="H28" s="322"/>
    </row>
    <row r="29" spans="1:9" ht="25" x14ac:dyDescent="0.25">
      <c r="A29" s="366"/>
      <c r="B29" s="366"/>
      <c r="C29" s="154" t="s">
        <v>24</v>
      </c>
      <c r="D29" s="59" t="s">
        <v>2425</v>
      </c>
      <c r="E29" s="163" t="s">
        <v>3019</v>
      </c>
      <c r="F29" s="182"/>
      <c r="G29" s="339">
        <v>850</v>
      </c>
      <c r="H29" s="322" t="s">
        <v>3008</v>
      </c>
    </row>
    <row r="30" spans="1:9" x14ac:dyDescent="0.25">
      <c r="A30" s="366"/>
      <c r="B30" s="366"/>
      <c r="C30" s="154"/>
      <c r="D30" s="59"/>
      <c r="E30" s="163"/>
      <c r="F30" s="182"/>
      <c r="G30" s="339"/>
      <c r="H30" s="322"/>
    </row>
    <row r="31" spans="1:9" ht="25.5" customHeight="1" x14ac:dyDescent="0.25">
      <c r="A31" s="366"/>
      <c r="B31" s="366" t="s">
        <v>984</v>
      </c>
      <c r="C31" s="154"/>
      <c r="D31" s="231" t="s">
        <v>3063</v>
      </c>
      <c r="E31" s="163"/>
      <c r="F31" s="163"/>
      <c r="G31" s="341"/>
      <c r="H31" s="340"/>
      <c r="I31" s="252"/>
    </row>
    <row r="32" spans="1:9" ht="12.75" customHeight="1" x14ac:dyDescent="0.25">
      <c r="A32" s="366"/>
      <c r="B32" s="366"/>
      <c r="C32" s="154"/>
      <c r="D32" s="231"/>
      <c r="E32" s="163"/>
      <c r="F32" s="163"/>
      <c r="G32" s="341"/>
      <c r="H32" s="340"/>
      <c r="I32" s="252"/>
    </row>
    <row r="33" spans="1:9" ht="25" x14ac:dyDescent="0.25">
      <c r="A33" s="366"/>
      <c r="B33" s="366"/>
      <c r="C33" s="154" t="s">
        <v>22</v>
      </c>
      <c r="D33" s="59" t="s">
        <v>2459</v>
      </c>
      <c r="E33" s="163" t="s">
        <v>2997</v>
      </c>
      <c r="F33" s="471"/>
      <c r="G33" s="339">
        <v>2700</v>
      </c>
      <c r="H33" s="322">
        <f>F33*G33</f>
        <v>0</v>
      </c>
    </row>
    <row r="34" spans="1:9" x14ac:dyDescent="0.25">
      <c r="A34" s="366"/>
      <c r="B34" s="366"/>
      <c r="C34" s="154"/>
      <c r="D34" s="59"/>
      <c r="E34" s="163"/>
      <c r="F34" s="182"/>
      <c r="G34" s="339"/>
      <c r="H34" s="322"/>
    </row>
    <row r="35" spans="1:9" x14ac:dyDescent="0.25">
      <c r="A35" s="366"/>
      <c r="B35" s="366"/>
      <c r="C35" s="154"/>
      <c r="D35" s="59"/>
      <c r="E35" s="163"/>
      <c r="F35" s="182"/>
      <c r="G35" s="339"/>
      <c r="H35" s="322"/>
    </row>
    <row r="36" spans="1:9" ht="13" x14ac:dyDescent="0.25">
      <c r="A36" s="366" t="s">
        <v>985</v>
      </c>
      <c r="B36" s="366"/>
      <c r="C36" s="154"/>
      <c r="D36" s="119" t="s">
        <v>986</v>
      </c>
      <c r="E36" s="163"/>
      <c r="F36" s="163"/>
      <c r="G36" s="341"/>
      <c r="H36" s="340"/>
    </row>
    <row r="37" spans="1:9" ht="25" x14ac:dyDescent="0.25">
      <c r="A37" s="366"/>
      <c r="B37" s="366" t="s">
        <v>987</v>
      </c>
      <c r="C37" s="154"/>
      <c r="D37" s="59" t="s">
        <v>12</v>
      </c>
      <c r="E37" s="163" t="s">
        <v>2996</v>
      </c>
      <c r="F37" s="182"/>
      <c r="G37" s="339">
        <v>25</v>
      </c>
      <c r="H37" s="322">
        <f>F37*G37</f>
        <v>0</v>
      </c>
    </row>
    <row r="38" spans="1:9" x14ac:dyDescent="0.25">
      <c r="A38" s="366"/>
      <c r="B38" s="366"/>
      <c r="C38" s="154"/>
      <c r="D38" s="59"/>
      <c r="E38" s="163"/>
      <c r="F38" s="182"/>
      <c r="G38" s="339"/>
      <c r="H38" s="322"/>
    </row>
    <row r="39" spans="1:9" ht="26" x14ac:dyDescent="0.25">
      <c r="A39" s="366"/>
      <c r="B39" s="366" t="s">
        <v>988</v>
      </c>
      <c r="C39" s="154"/>
      <c r="D39" s="231" t="s">
        <v>3061</v>
      </c>
      <c r="E39" s="189" t="s">
        <v>3028</v>
      </c>
      <c r="F39" s="182"/>
      <c r="G39" s="339">
        <v>28</v>
      </c>
      <c r="H39" s="322">
        <f>F39*G39</f>
        <v>0</v>
      </c>
      <c r="I39" s="252"/>
    </row>
    <row r="40" spans="1:9" x14ac:dyDescent="0.25">
      <c r="A40" s="366"/>
      <c r="B40" s="366"/>
      <c r="C40" s="154"/>
      <c r="D40" s="231"/>
      <c r="E40" s="189"/>
      <c r="F40" s="182"/>
      <c r="G40" s="339"/>
      <c r="H40" s="322"/>
      <c r="I40" s="252"/>
    </row>
    <row r="41" spans="1:9" x14ac:dyDescent="0.25">
      <c r="A41" s="366"/>
      <c r="B41" s="366" t="s">
        <v>989</v>
      </c>
      <c r="C41" s="154"/>
      <c r="D41" s="231" t="s">
        <v>990</v>
      </c>
      <c r="E41" s="163"/>
      <c r="F41" s="163"/>
      <c r="G41" s="341"/>
      <c r="H41" s="340"/>
    </row>
    <row r="42" spans="1:9" x14ac:dyDescent="0.25">
      <c r="A42" s="366"/>
      <c r="B42" s="366"/>
      <c r="C42" s="154"/>
      <c r="D42" s="231"/>
      <c r="E42" s="163"/>
      <c r="F42" s="163"/>
      <c r="G42" s="341"/>
      <c r="H42" s="340"/>
    </row>
    <row r="43" spans="1:9" ht="29.25" customHeight="1" x14ac:dyDescent="0.25">
      <c r="A43" s="366"/>
      <c r="B43" s="366"/>
      <c r="C43" s="154" t="s">
        <v>22</v>
      </c>
      <c r="D43" s="231" t="s">
        <v>3062</v>
      </c>
      <c r="E43" s="163" t="s">
        <v>2997</v>
      </c>
      <c r="F43" s="182"/>
      <c r="G43" s="339">
        <v>2600</v>
      </c>
      <c r="H43" s="322">
        <f>F43*G43</f>
        <v>0</v>
      </c>
      <c r="I43" s="252"/>
    </row>
    <row r="44" spans="1:9" x14ac:dyDescent="0.25">
      <c r="A44" s="366"/>
      <c r="B44" s="366"/>
      <c r="C44" s="154"/>
      <c r="D44" s="231"/>
      <c r="E44" s="163"/>
      <c r="F44" s="182"/>
      <c r="G44" s="339"/>
      <c r="H44" s="322"/>
      <c r="I44" s="252"/>
    </row>
    <row r="45" spans="1:9" x14ac:dyDescent="0.25">
      <c r="A45" s="407"/>
      <c r="B45" s="407"/>
      <c r="C45" s="202"/>
      <c r="D45" s="200"/>
      <c r="E45" s="347"/>
      <c r="F45" s="347"/>
      <c r="G45" s="343"/>
      <c r="H45" s="342"/>
    </row>
    <row r="46" spans="1:9" ht="13" x14ac:dyDescent="0.25">
      <c r="A46" s="281" t="s">
        <v>971</v>
      </c>
      <c r="B46" s="292" t="s">
        <v>19</v>
      </c>
      <c r="C46" s="306"/>
      <c r="D46" s="306"/>
      <c r="E46" s="353"/>
      <c r="F46" s="354"/>
      <c r="G46" s="345"/>
      <c r="H46" s="345">
        <f>SUM(H9:H45)</f>
        <v>0</v>
      </c>
    </row>
    <row r="1048322" spans="5:5" x14ac:dyDescent="0.25">
      <c r="E1048322" s="49"/>
    </row>
  </sheetData>
  <mergeCells count="1">
    <mergeCell ref="E5:H5"/>
  </mergeCells>
  <pageMargins left="0.75" right="0.75" top="1" bottom="1" header="0.5" footer="0.5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DE21A-4666-460C-B50D-A098D0A54D16}">
  <sheetPr codeName="Sheet5">
    <tabColor rgb="FF92D050"/>
  </sheetPr>
  <dimension ref="A1:I1048465"/>
  <sheetViews>
    <sheetView view="pageBreakPreview" zoomScaleNormal="100" zoomScaleSheetLayoutView="100" workbookViewId="0">
      <selection activeCell="A2" sqref="A2"/>
    </sheetView>
  </sheetViews>
  <sheetFormatPr defaultRowHeight="12.5" x14ac:dyDescent="0.25"/>
  <cols>
    <col min="1" max="1" width="7.90625" style="37" customWidth="1"/>
    <col min="2" max="2" width="9.54296875" style="37" customWidth="1"/>
    <col min="3" max="3" width="3.08984375" style="37" bestFit="1" customWidth="1"/>
    <col min="4" max="4" width="41.6328125" style="37" customWidth="1"/>
    <col min="5" max="5" width="8.1796875" style="37" customWidth="1"/>
    <col min="6" max="6" width="7.54296875" style="37" customWidth="1"/>
    <col min="7" max="7" width="10.36328125" style="37" customWidth="1"/>
    <col min="8" max="8" width="11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3" width="9.08984375" style="37"/>
    <col min="16384" max="16384" width="9.08984375" style="37" customWidth="1"/>
  </cols>
  <sheetData>
    <row r="1" spans="1:9" x14ac:dyDescent="0.25">
      <c r="A1" s="276" t="s">
        <v>3230</v>
      </c>
    </row>
    <row r="2" spans="1:9" x14ac:dyDescent="0.25">
      <c r="A2" s="275" t="s">
        <v>3229</v>
      </c>
    </row>
    <row r="3" spans="1:9" x14ac:dyDescent="0.25">
      <c r="A3" s="276" t="s">
        <v>3228</v>
      </c>
    </row>
    <row r="5" spans="1:9" ht="12.75" customHeight="1" x14ac:dyDescent="0.25">
      <c r="A5" s="107" t="s">
        <v>2994</v>
      </c>
      <c r="B5" s="108"/>
      <c r="C5" s="108"/>
      <c r="D5" s="108"/>
      <c r="E5" s="525"/>
      <c r="F5" s="525"/>
      <c r="G5" s="525"/>
      <c r="H5" s="526"/>
    </row>
    <row r="6" spans="1:9" ht="13" x14ac:dyDescent="0.3">
      <c r="A6" s="281" t="s">
        <v>0</v>
      </c>
      <c r="B6" s="282"/>
      <c r="C6" s="300"/>
      <c r="D6" s="282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297"/>
      <c r="B7" s="323"/>
      <c r="C7" s="298"/>
      <c r="D7" s="299"/>
      <c r="E7" s="297"/>
      <c r="F7" s="297"/>
      <c r="G7" s="299"/>
      <c r="H7" s="299"/>
    </row>
    <row r="8" spans="1:9" x14ac:dyDescent="0.25">
      <c r="A8" s="129"/>
      <c r="B8" s="43"/>
      <c r="C8" s="101"/>
      <c r="D8" s="41"/>
      <c r="E8" s="42"/>
      <c r="F8" s="42"/>
      <c r="G8" s="41"/>
      <c r="H8" s="41"/>
    </row>
    <row r="9" spans="1:9" ht="13" x14ac:dyDescent="0.3">
      <c r="A9" s="287" t="s">
        <v>118</v>
      </c>
      <c r="B9" s="44"/>
      <c r="C9" s="100"/>
      <c r="D9" s="62" t="s">
        <v>119</v>
      </c>
      <c r="E9" s="97" t="s">
        <v>44</v>
      </c>
      <c r="F9" s="5">
        <v>6</v>
      </c>
      <c r="G9" s="284"/>
      <c r="H9" s="285"/>
    </row>
    <row r="10" spans="1:9" ht="13" x14ac:dyDescent="0.3">
      <c r="A10" s="287" t="s">
        <v>120</v>
      </c>
      <c r="B10" s="44"/>
      <c r="C10" s="100"/>
      <c r="D10" s="62" t="s">
        <v>121</v>
      </c>
      <c r="E10" s="10"/>
      <c r="F10" s="5"/>
      <c r="G10" s="81"/>
      <c r="H10" s="77"/>
      <c r="I10" s="252"/>
    </row>
    <row r="11" spans="1:9" ht="117" x14ac:dyDescent="0.3">
      <c r="A11" s="42"/>
      <c r="B11" s="44"/>
      <c r="C11" s="100"/>
      <c r="D11" s="229" t="s">
        <v>122</v>
      </c>
      <c r="E11" s="49"/>
      <c r="F11" s="42"/>
      <c r="G11" s="222"/>
      <c r="H11" s="219"/>
      <c r="I11" s="252"/>
    </row>
    <row r="12" spans="1:9" ht="13" x14ac:dyDescent="0.25">
      <c r="A12" s="287" t="s">
        <v>123</v>
      </c>
      <c r="B12" s="44"/>
      <c r="C12" s="100"/>
      <c r="D12" s="104" t="s">
        <v>124</v>
      </c>
      <c r="E12" s="10"/>
      <c r="F12" s="5"/>
      <c r="G12" s="81"/>
      <c r="H12" s="77"/>
    </row>
    <row r="13" spans="1:9" ht="25" x14ac:dyDescent="0.25">
      <c r="A13" s="49"/>
      <c r="B13" s="44" t="s">
        <v>3174</v>
      </c>
      <c r="C13" s="53"/>
      <c r="D13" s="54" t="s">
        <v>3175</v>
      </c>
      <c r="E13" s="160" t="s">
        <v>2991</v>
      </c>
      <c r="F13" s="122">
        <v>1.8</v>
      </c>
      <c r="G13" s="284"/>
      <c r="H13" s="285"/>
    </row>
    <row r="14" spans="1:9" ht="25" x14ac:dyDescent="0.25">
      <c r="A14" s="49"/>
      <c r="B14" s="44" t="s">
        <v>125</v>
      </c>
      <c r="C14" s="53"/>
      <c r="D14" s="54" t="s">
        <v>126</v>
      </c>
      <c r="E14" s="160" t="s">
        <v>2991</v>
      </c>
      <c r="F14" s="122">
        <f>3*8</f>
        <v>24</v>
      </c>
      <c r="G14" s="284"/>
      <c r="H14" s="285"/>
    </row>
    <row r="15" spans="1:9" ht="13" x14ac:dyDescent="0.3">
      <c r="A15" s="287"/>
      <c r="B15" s="44"/>
      <c r="C15" s="53"/>
      <c r="D15" s="56"/>
      <c r="E15" s="24"/>
      <c r="F15" s="5"/>
      <c r="G15" s="284"/>
      <c r="H15" s="286"/>
    </row>
    <row r="16" spans="1:9" ht="13" x14ac:dyDescent="0.3">
      <c r="A16" s="287" t="s">
        <v>133</v>
      </c>
      <c r="B16" s="44"/>
      <c r="C16" s="53"/>
      <c r="D16" s="56" t="s">
        <v>134</v>
      </c>
      <c r="E16" s="97"/>
      <c r="F16" s="5"/>
      <c r="G16" s="81"/>
      <c r="H16" s="77"/>
    </row>
    <row r="17" spans="1:9" x14ac:dyDescent="0.25">
      <c r="A17" s="49"/>
      <c r="B17" s="53" t="s">
        <v>135</v>
      </c>
      <c r="C17" s="60"/>
      <c r="D17" s="57" t="s">
        <v>138</v>
      </c>
      <c r="E17" s="14"/>
      <c r="F17" s="5"/>
      <c r="G17" s="81"/>
      <c r="H17" s="77"/>
    </row>
    <row r="18" spans="1:9" x14ac:dyDescent="0.25">
      <c r="A18" s="49"/>
      <c r="B18" s="53"/>
      <c r="C18" s="60"/>
      <c r="D18" s="57"/>
      <c r="E18" s="14"/>
      <c r="F18" s="5"/>
      <c r="G18" s="81"/>
      <c r="H18" s="77"/>
    </row>
    <row r="19" spans="1:9" ht="13" customHeight="1" x14ac:dyDescent="0.25">
      <c r="A19" s="49"/>
      <c r="B19" s="53"/>
      <c r="C19" s="105" t="s">
        <v>22</v>
      </c>
      <c r="D19" s="227" t="s">
        <v>3243</v>
      </c>
      <c r="E19" s="163" t="s">
        <v>2995</v>
      </c>
      <c r="F19" s="122">
        <v>40</v>
      </c>
      <c r="G19" s="284"/>
      <c r="H19" s="285"/>
      <c r="I19" s="252"/>
    </row>
    <row r="20" spans="1:9" x14ac:dyDescent="0.25">
      <c r="A20" s="49"/>
      <c r="B20" s="53"/>
      <c r="C20" s="105"/>
      <c r="D20" s="227"/>
      <c r="E20" s="163"/>
      <c r="F20" s="122"/>
      <c r="G20" s="284"/>
      <c r="H20" s="285"/>
      <c r="I20" s="252"/>
    </row>
    <row r="21" spans="1:9" ht="15" customHeight="1" x14ac:dyDescent="0.25">
      <c r="A21" s="49"/>
      <c r="B21" s="53"/>
      <c r="C21" s="105" t="s">
        <v>24</v>
      </c>
      <c r="D21" s="227" t="s">
        <v>3244</v>
      </c>
      <c r="E21" s="163" t="s">
        <v>2995</v>
      </c>
      <c r="F21" s="122">
        <v>60</v>
      </c>
      <c r="G21" s="284"/>
      <c r="H21" s="285"/>
      <c r="I21" s="252"/>
    </row>
    <row r="22" spans="1:9" x14ac:dyDescent="0.25">
      <c r="A22" s="49"/>
      <c r="B22" s="53"/>
      <c r="C22" s="105"/>
      <c r="D22" s="227"/>
      <c r="E22" s="163"/>
      <c r="F22" s="122"/>
      <c r="G22" s="284"/>
      <c r="H22" s="285"/>
      <c r="I22" s="252"/>
    </row>
    <row r="23" spans="1:9" x14ac:dyDescent="0.25">
      <c r="A23" s="49"/>
      <c r="B23" s="53" t="s">
        <v>136</v>
      </c>
      <c r="C23" s="105"/>
      <c r="D23" s="57" t="s">
        <v>2402</v>
      </c>
      <c r="E23" s="14" t="s">
        <v>2995</v>
      </c>
      <c r="F23" s="5">
        <v>10</v>
      </c>
      <c r="G23" s="284"/>
      <c r="H23" s="285"/>
    </row>
    <row r="24" spans="1:9" x14ac:dyDescent="0.25">
      <c r="A24" s="49"/>
      <c r="B24" s="53"/>
      <c r="C24" s="105"/>
      <c r="D24" s="57"/>
      <c r="E24" s="14"/>
      <c r="F24" s="5"/>
      <c r="G24" s="284"/>
      <c r="H24" s="286"/>
    </row>
    <row r="25" spans="1:9" ht="13" customHeight="1" x14ac:dyDescent="0.25">
      <c r="A25" s="49"/>
      <c r="B25" s="488" t="s">
        <v>137</v>
      </c>
      <c r="C25" s="439"/>
      <c r="D25" s="495" t="s">
        <v>36</v>
      </c>
      <c r="E25" s="97" t="s">
        <v>139</v>
      </c>
      <c r="F25" s="165">
        <f>3*20*2</f>
        <v>120</v>
      </c>
      <c r="G25" s="284"/>
      <c r="H25" s="285"/>
    </row>
    <row r="26" spans="1:9" x14ac:dyDescent="0.25">
      <c r="A26" s="49"/>
      <c r="B26" s="53"/>
      <c r="C26" s="105"/>
      <c r="D26" s="57"/>
      <c r="E26" s="97"/>
      <c r="F26" s="5"/>
      <c r="G26" s="81"/>
      <c r="H26" s="77"/>
    </row>
    <row r="27" spans="1:9" ht="13" x14ac:dyDescent="0.25">
      <c r="A27" s="287"/>
      <c r="B27" s="53" t="s">
        <v>3071</v>
      </c>
      <c r="C27" s="53"/>
      <c r="D27" s="54" t="s">
        <v>3072</v>
      </c>
      <c r="E27" s="10"/>
      <c r="F27" s="5"/>
      <c r="G27" s="81"/>
      <c r="H27" s="77"/>
      <c r="I27" s="252"/>
    </row>
    <row r="28" spans="1:9" ht="12.75" customHeight="1" x14ac:dyDescent="0.25">
      <c r="A28" s="49"/>
      <c r="B28" s="53"/>
      <c r="C28" s="105"/>
      <c r="D28" s="54"/>
      <c r="E28" s="10"/>
      <c r="F28" s="5"/>
      <c r="G28" s="284"/>
      <c r="H28" s="285"/>
    </row>
    <row r="29" spans="1:9" ht="24" customHeight="1" x14ac:dyDescent="0.25">
      <c r="A29" s="49"/>
      <c r="B29" s="53"/>
      <c r="C29" s="439" t="s">
        <v>35</v>
      </c>
      <c r="D29" s="87" t="s">
        <v>3240</v>
      </c>
      <c r="E29" s="165" t="s">
        <v>2995</v>
      </c>
      <c r="F29" s="122">
        <v>4</v>
      </c>
      <c r="G29" s="284"/>
      <c r="H29" s="285"/>
    </row>
    <row r="30" spans="1:9" ht="12.75" customHeight="1" x14ac:dyDescent="0.25">
      <c r="A30" s="49"/>
      <c r="B30" s="53"/>
      <c r="C30" s="105"/>
      <c r="D30" s="54"/>
      <c r="E30" s="10"/>
      <c r="F30" s="5"/>
      <c r="G30" s="284"/>
      <c r="H30" s="286"/>
    </row>
    <row r="31" spans="1:9" ht="12.75" customHeight="1" x14ac:dyDescent="0.25">
      <c r="A31" s="49"/>
      <c r="B31" s="484" t="s">
        <v>3073</v>
      </c>
      <c r="C31" s="105"/>
      <c r="D31" s="54" t="s">
        <v>3074</v>
      </c>
      <c r="E31" s="485" t="s">
        <v>3075</v>
      </c>
      <c r="F31" s="486">
        <v>5</v>
      </c>
      <c r="G31" s="284"/>
      <c r="H31" s="284"/>
    </row>
    <row r="32" spans="1:9" ht="12.75" customHeight="1" x14ac:dyDescent="0.25">
      <c r="A32" s="49"/>
      <c r="B32" s="53"/>
      <c r="C32" s="105"/>
      <c r="D32" s="54"/>
      <c r="E32" s="10"/>
      <c r="F32" s="5"/>
      <c r="G32" s="284"/>
      <c r="H32" s="286"/>
    </row>
    <row r="33" spans="1:8" x14ac:dyDescent="0.25">
      <c r="A33" s="51"/>
      <c r="B33" s="53"/>
      <c r="C33" s="105"/>
      <c r="D33" s="85"/>
      <c r="E33" s="165"/>
      <c r="F33" s="122"/>
      <c r="G33" s="284"/>
      <c r="H33" s="286"/>
    </row>
    <row r="34" spans="1:8" x14ac:dyDescent="0.25">
      <c r="A34" s="51"/>
      <c r="B34" s="53"/>
      <c r="C34" s="105"/>
      <c r="D34" s="85"/>
      <c r="E34" s="165"/>
      <c r="F34" s="122"/>
      <c r="G34" s="284"/>
      <c r="H34" s="286"/>
    </row>
    <row r="35" spans="1:8" x14ac:dyDescent="0.25">
      <c r="A35" s="51"/>
      <c r="B35" s="53"/>
      <c r="C35" s="105"/>
      <c r="D35" s="90"/>
      <c r="E35" s="165"/>
      <c r="F35" s="386"/>
      <c r="G35" s="498"/>
      <c r="H35" s="286"/>
    </row>
    <row r="36" spans="1:8" x14ac:dyDescent="0.25">
      <c r="A36" s="49"/>
      <c r="B36" s="53"/>
      <c r="C36" s="53"/>
      <c r="D36" s="44"/>
      <c r="E36" s="14"/>
      <c r="F36" s="5"/>
      <c r="G36" s="284"/>
      <c r="H36" s="285"/>
    </row>
    <row r="37" spans="1:8" x14ac:dyDescent="0.25">
      <c r="A37" s="49"/>
      <c r="B37" s="53"/>
      <c r="C37" s="53"/>
      <c r="D37" s="89"/>
      <c r="E37" s="14"/>
      <c r="F37" s="5"/>
      <c r="G37" s="284"/>
      <c r="H37" s="285"/>
    </row>
    <row r="38" spans="1:8" x14ac:dyDescent="0.25">
      <c r="A38" s="49"/>
      <c r="B38" s="53"/>
      <c r="C38" s="53"/>
      <c r="D38" s="90"/>
      <c r="E38" s="10"/>
      <c r="F38" s="4"/>
      <c r="G38" s="4"/>
      <c r="H38" s="48"/>
    </row>
    <row r="39" spans="1:8" x14ac:dyDescent="0.25">
      <c r="A39" s="49"/>
      <c r="B39" s="53"/>
      <c r="C39" s="53"/>
      <c r="D39" s="90"/>
      <c r="E39" s="10"/>
      <c r="F39" s="4"/>
      <c r="G39" s="4"/>
      <c r="H39" s="48"/>
    </row>
    <row r="40" spans="1:8" x14ac:dyDescent="0.25">
      <c r="A40" s="49"/>
      <c r="B40" s="53"/>
      <c r="C40" s="53"/>
      <c r="D40" s="90"/>
      <c r="E40" s="10"/>
      <c r="F40" s="4"/>
      <c r="G40" s="4"/>
      <c r="H40" s="48"/>
    </row>
    <row r="41" spans="1:8" x14ac:dyDescent="0.25">
      <c r="A41" s="49"/>
      <c r="B41" s="53"/>
      <c r="C41" s="53"/>
      <c r="D41" s="55"/>
      <c r="E41" s="10"/>
      <c r="F41" s="4"/>
      <c r="G41" s="4"/>
      <c r="H41" s="48"/>
    </row>
    <row r="42" spans="1:8" ht="13" x14ac:dyDescent="0.3">
      <c r="A42" s="293"/>
      <c r="B42" s="115"/>
      <c r="C42" s="115"/>
      <c r="D42" s="290"/>
      <c r="E42" s="143"/>
      <c r="F42" s="142"/>
      <c r="G42" s="142"/>
      <c r="H42" s="110"/>
    </row>
    <row r="43" spans="1:8" ht="13" x14ac:dyDescent="0.25">
      <c r="A43" s="281" t="s">
        <v>116</v>
      </c>
      <c r="B43" s="529" t="s">
        <v>19</v>
      </c>
      <c r="C43" s="530"/>
      <c r="D43" s="530"/>
      <c r="E43" s="530"/>
      <c r="F43" s="530"/>
      <c r="G43" s="531"/>
      <c r="H43" s="294"/>
    </row>
    <row r="44" spans="1:8" x14ac:dyDescent="0.25">
      <c r="E44" s="69"/>
    </row>
    <row r="1048465" spans="5:5" x14ac:dyDescent="0.25">
      <c r="E1048465" s="49"/>
    </row>
  </sheetData>
  <mergeCells count="2">
    <mergeCell ref="E5:H5"/>
    <mergeCell ref="B43:G43"/>
  </mergeCells>
  <phoneticPr fontId="8" type="noConversion"/>
  <pageMargins left="0.75" right="0.75" top="1" bottom="1" header="0.5" footer="0.5"/>
  <pageSetup paperSize="9" scale="85" orientation="portrait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7AD0D-3985-4465-A5B4-E581EDCEB2BE}">
  <sheetPr codeName="Sheet102"/>
  <dimension ref="A1:H1048296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8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991</v>
      </c>
      <c r="B1" s="36"/>
      <c r="C1" s="36"/>
      <c r="D1" s="533" t="s">
        <v>992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5"/>
      <c r="G3" s="4"/>
    </row>
    <row r="4" spans="1:8" x14ac:dyDescent="0.25">
      <c r="A4" s="153"/>
      <c r="B4" s="153"/>
      <c r="C4" s="59"/>
      <c r="D4" s="14"/>
      <c r="E4" s="14"/>
      <c r="F4" s="14"/>
      <c r="G4" s="13"/>
    </row>
    <row r="5" spans="1:8" ht="13" x14ac:dyDescent="0.25">
      <c r="A5" s="153" t="s">
        <v>993</v>
      </c>
      <c r="B5" s="153"/>
      <c r="C5" s="119" t="s">
        <v>994</v>
      </c>
      <c r="D5" s="14"/>
      <c r="E5" s="14"/>
      <c r="F5" s="14"/>
      <c r="G5" s="150"/>
    </row>
    <row r="6" spans="1:8" ht="25" x14ac:dyDescent="0.25">
      <c r="A6" s="153"/>
      <c r="B6" s="153" t="s">
        <v>995</v>
      </c>
      <c r="C6" s="59" t="s">
        <v>997</v>
      </c>
      <c r="D6" s="10" t="s">
        <v>18</v>
      </c>
      <c r="E6" s="128"/>
      <c r="F6" s="148"/>
      <c r="G6" s="77">
        <f>E6*F6</f>
        <v>0</v>
      </c>
    </row>
    <row r="7" spans="1:8" ht="14.5" x14ac:dyDescent="0.25">
      <c r="A7" s="153"/>
      <c r="B7" s="153" t="s">
        <v>996</v>
      </c>
      <c r="C7" s="59" t="s">
        <v>998</v>
      </c>
      <c r="D7" s="14" t="s">
        <v>1007</v>
      </c>
      <c r="E7" s="128"/>
      <c r="F7" s="148"/>
      <c r="G7" s="77">
        <f>E7*F7</f>
        <v>0</v>
      </c>
    </row>
    <row r="8" spans="1:8" ht="13" x14ac:dyDescent="0.25">
      <c r="A8" s="153" t="s">
        <v>999</v>
      </c>
      <c r="B8" s="153"/>
      <c r="C8" s="119" t="s">
        <v>1000</v>
      </c>
      <c r="D8" s="14"/>
      <c r="E8" s="14"/>
      <c r="F8" s="152"/>
      <c r="G8" s="150"/>
    </row>
    <row r="9" spans="1:8" ht="14.5" x14ac:dyDescent="0.25">
      <c r="A9" s="153"/>
      <c r="B9" s="153" t="s">
        <v>1001</v>
      </c>
      <c r="C9" s="231" t="s">
        <v>2646</v>
      </c>
      <c r="D9" s="14" t="s">
        <v>51</v>
      </c>
      <c r="E9" s="128"/>
      <c r="F9" s="148"/>
      <c r="G9" s="77">
        <f>E9*F9</f>
        <v>0</v>
      </c>
      <c r="H9" s="252" t="s">
        <v>2981</v>
      </c>
    </row>
    <row r="10" spans="1:8" ht="28" x14ac:dyDescent="0.25">
      <c r="A10" s="153"/>
      <c r="B10" s="153" t="s">
        <v>1002</v>
      </c>
      <c r="C10" s="231" t="s">
        <v>2647</v>
      </c>
      <c r="D10" s="14" t="s">
        <v>51</v>
      </c>
      <c r="E10" s="128"/>
      <c r="F10" s="148"/>
      <c r="G10" s="77">
        <f>E10*F10</f>
        <v>0</v>
      </c>
      <c r="H10" s="252" t="s">
        <v>2981</v>
      </c>
    </row>
    <row r="11" spans="1:8" ht="14.5" x14ac:dyDescent="0.25">
      <c r="A11" s="153" t="s">
        <v>1003</v>
      </c>
      <c r="B11" s="153"/>
      <c r="C11" s="119" t="s">
        <v>1004</v>
      </c>
      <c r="D11" s="14" t="s">
        <v>1007</v>
      </c>
      <c r="E11" s="128"/>
      <c r="F11" s="148"/>
      <c r="G11" s="77">
        <f>E11*F11</f>
        <v>0</v>
      </c>
    </row>
    <row r="12" spans="1:8" ht="26" x14ac:dyDescent="0.25">
      <c r="A12" s="153" t="s">
        <v>1005</v>
      </c>
      <c r="B12" s="153"/>
      <c r="C12" s="119" t="s">
        <v>1006</v>
      </c>
      <c r="D12" s="14" t="s">
        <v>1007</v>
      </c>
      <c r="E12" s="128"/>
      <c r="F12" s="148"/>
      <c r="G12" s="77">
        <f>E12*F12</f>
        <v>0</v>
      </c>
    </row>
    <row r="13" spans="1:8" ht="13" x14ac:dyDescent="0.25">
      <c r="A13" s="153" t="s">
        <v>1010</v>
      </c>
      <c r="B13" s="153"/>
      <c r="C13" s="119" t="s">
        <v>1011</v>
      </c>
      <c r="D13" s="14"/>
      <c r="E13" s="14"/>
      <c r="F13" s="152"/>
      <c r="G13" s="150"/>
    </row>
    <row r="14" spans="1:8" x14ac:dyDescent="0.25">
      <c r="A14" s="153"/>
      <c r="B14" s="153" t="s">
        <v>1012</v>
      </c>
      <c r="C14" s="59" t="s">
        <v>1014</v>
      </c>
      <c r="D14" s="10" t="s">
        <v>18</v>
      </c>
      <c r="E14" s="128"/>
      <c r="F14" s="148"/>
      <c r="G14" s="77">
        <f>E14*F14</f>
        <v>0</v>
      </c>
    </row>
    <row r="15" spans="1:8" ht="14.5" x14ac:dyDescent="0.25">
      <c r="A15" s="153"/>
      <c r="B15" s="153" t="s">
        <v>1013</v>
      </c>
      <c r="C15" s="59" t="s">
        <v>1015</v>
      </c>
      <c r="D15" s="14" t="s">
        <v>1007</v>
      </c>
      <c r="E15" s="128"/>
      <c r="F15" s="148"/>
      <c r="G15" s="77">
        <f>E15*F15</f>
        <v>0</v>
      </c>
    </row>
    <row r="16" spans="1:8" ht="14.5" x14ac:dyDescent="0.25">
      <c r="A16" s="153" t="s">
        <v>1016</v>
      </c>
      <c r="B16" s="153"/>
      <c r="C16" s="119" t="s">
        <v>1017</v>
      </c>
      <c r="D16" s="14" t="s">
        <v>1007</v>
      </c>
      <c r="E16" s="128"/>
      <c r="F16" s="148"/>
      <c r="G16" s="77">
        <f>E16*F16</f>
        <v>0</v>
      </c>
    </row>
    <row r="17" spans="1:7" ht="13" x14ac:dyDescent="0.25">
      <c r="A17" s="153"/>
      <c r="B17" s="153"/>
      <c r="C17" s="119"/>
      <c r="D17" s="14"/>
      <c r="E17" s="14"/>
      <c r="F17" s="14"/>
      <c r="G17" s="150"/>
    </row>
    <row r="18" spans="1:7" ht="13" x14ac:dyDescent="0.25">
      <c r="A18" s="153"/>
      <c r="B18" s="153"/>
      <c r="C18" s="124"/>
      <c r="D18" s="14"/>
      <c r="E18" s="14"/>
      <c r="F18" s="14"/>
      <c r="G18" s="150"/>
    </row>
    <row r="19" spans="1:7" x14ac:dyDescent="0.25">
      <c r="A19" s="59"/>
      <c r="B19" s="59"/>
      <c r="C19" s="55"/>
      <c r="D19" s="14"/>
      <c r="E19" s="14"/>
      <c r="F19" s="14"/>
      <c r="G19" s="150"/>
    </row>
    <row r="20" spans="1:7" x14ac:dyDescent="0.25">
      <c r="A20" s="134" t="s">
        <v>19</v>
      </c>
      <c r="B20" s="134"/>
      <c r="C20" s="134"/>
      <c r="D20" s="141"/>
      <c r="E20" s="146"/>
      <c r="F20" s="146"/>
      <c r="G20" s="136">
        <f>SUM(G5:G19)</f>
        <v>0</v>
      </c>
    </row>
    <row r="1048296" spans="4:4" x14ac:dyDescent="0.25">
      <c r="D1048296" s="49"/>
    </row>
  </sheetData>
  <mergeCells count="1">
    <mergeCell ref="D1:G1"/>
  </mergeCells>
  <pageMargins left="0.75" right="0.75" top="1" bottom="1" header="0.5" footer="0.5"/>
  <pageSetup paperSize="9" scale="60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C571F-1D77-4448-B8B3-BCB35C5065AB}">
  <sheetPr codeName="Sheet103">
    <tabColor rgb="FF92D050"/>
  </sheetPr>
  <dimension ref="A1:I1048325"/>
  <sheetViews>
    <sheetView view="pageBreakPreview" topLeftCell="A13" zoomScaleNormal="100" zoomScaleSheetLayoutView="100" workbookViewId="0">
      <selection activeCell="E16" sqref="E16:H16"/>
    </sheetView>
  </sheetViews>
  <sheetFormatPr defaultRowHeight="12.5" x14ac:dyDescent="0.25"/>
  <cols>
    <col min="1" max="1" width="7.90625" style="37" customWidth="1"/>
    <col min="2" max="2" width="9" style="37" bestFit="1" customWidth="1"/>
    <col min="3" max="3" width="3.90625" style="37" customWidth="1"/>
    <col min="4" max="4" width="39.08984375" style="37" customWidth="1"/>
    <col min="5" max="5" width="9.90625" style="37" customWidth="1"/>
    <col min="6" max="6" width="7.453125" style="37" customWidth="1"/>
    <col min="7" max="7" width="8.90625" style="37" customWidth="1"/>
    <col min="8" max="8" width="11.5429687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3230</v>
      </c>
    </row>
    <row r="2" spans="1:9" x14ac:dyDescent="0.25">
      <c r="A2" s="275" t="s">
        <v>3229</v>
      </c>
    </row>
    <row r="3" spans="1:9" x14ac:dyDescent="0.25">
      <c r="A3" s="276" t="s">
        <v>3228</v>
      </c>
    </row>
    <row r="5" spans="1:9" ht="12.75" customHeight="1" x14ac:dyDescent="0.25">
      <c r="A5" s="530" t="s">
        <v>3044</v>
      </c>
      <c r="B5" s="530"/>
      <c r="C5" s="530"/>
      <c r="D5" s="530"/>
      <c r="E5" s="530"/>
      <c r="F5" s="530"/>
      <c r="G5" s="530"/>
      <c r="H5" s="530"/>
    </row>
    <row r="6" spans="1:9" ht="13" x14ac:dyDescent="0.3">
      <c r="A6" s="217" t="s">
        <v>0</v>
      </c>
      <c r="B6" s="217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375"/>
      <c r="B7" s="375"/>
      <c r="C7" s="324"/>
      <c r="D7" s="299"/>
      <c r="E7" s="327"/>
      <c r="F7" s="327"/>
      <c r="G7" s="327"/>
      <c r="H7" s="328"/>
    </row>
    <row r="8" spans="1:9" x14ac:dyDescent="0.25">
      <c r="A8" s="366"/>
      <c r="B8" s="366"/>
      <c r="C8" s="154"/>
      <c r="D8" s="59"/>
      <c r="E8" s="14"/>
      <c r="F8" s="14"/>
      <c r="G8" s="14"/>
      <c r="H8" s="13"/>
    </row>
    <row r="9" spans="1:9" ht="13" x14ac:dyDescent="0.25">
      <c r="A9" s="366" t="s">
        <v>1019</v>
      </c>
      <c r="B9" s="366"/>
      <c r="C9" s="154"/>
      <c r="D9" s="84" t="s">
        <v>1020</v>
      </c>
      <c r="E9" s="163"/>
      <c r="F9" s="163"/>
      <c r="G9" s="341"/>
      <c r="H9" s="340"/>
    </row>
    <row r="10" spans="1:9" ht="31.5" customHeight="1" x14ac:dyDescent="0.25">
      <c r="A10" s="366"/>
      <c r="B10" s="366" t="s">
        <v>1021</v>
      </c>
      <c r="C10" s="154"/>
      <c r="D10" s="85" t="s">
        <v>2461</v>
      </c>
      <c r="E10" s="189" t="s">
        <v>3028</v>
      </c>
      <c r="F10" s="182">
        <v>5980</v>
      </c>
      <c r="G10" s="339"/>
      <c r="H10" s="356"/>
    </row>
    <row r="11" spans="1:9" x14ac:dyDescent="0.25">
      <c r="A11" s="366"/>
      <c r="B11" s="366"/>
      <c r="C11" s="154"/>
      <c r="D11" s="85"/>
      <c r="E11" s="189"/>
      <c r="F11" s="182"/>
      <c r="G11" s="339"/>
      <c r="H11" s="322"/>
    </row>
    <row r="12" spans="1:9" ht="25" x14ac:dyDescent="0.25">
      <c r="A12" s="366"/>
      <c r="B12" s="366" t="s">
        <v>1022</v>
      </c>
      <c r="C12" s="154"/>
      <c r="D12" s="85" t="s">
        <v>1023</v>
      </c>
      <c r="E12" s="189" t="s">
        <v>3028</v>
      </c>
      <c r="F12" s="182"/>
      <c r="G12" s="339"/>
      <c r="H12" s="320" t="s">
        <v>3008</v>
      </c>
    </row>
    <row r="13" spans="1:9" x14ac:dyDescent="0.25">
      <c r="A13" s="366"/>
      <c r="B13" s="366"/>
      <c r="C13" s="154"/>
      <c r="D13" s="226"/>
      <c r="E13" s="163"/>
      <c r="F13" s="182"/>
      <c r="G13" s="339"/>
      <c r="H13" s="322"/>
      <c r="I13" s="252"/>
    </row>
    <row r="14" spans="1:9" ht="13" x14ac:dyDescent="0.25">
      <c r="A14" s="366" t="s">
        <v>1024</v>
      </c>
      <c r="B14" s="366"/>
      <c r="C14" s="154"/>
      <c r="D14" s="84" t="s">
        <v>1025</v>
      </c>
      <c r="E14" s="163"/>
      <c r="F14" s="163"/>
      <c r="G14" s="341"/>
      <c r="H14" s="340"/>
    </row>
    <row r="15" spans="1:9" x14ac:dyDescent="0.25">
      <c r="A15" s="366"/>
      <c r="B15" s="366" t="s">
        <v>1026</v>
      </c>
      <c r="C15" s="154"/>
      <c r="D15" s="85" t="s">
        <v>1027</v>
      </c>
      <c r="E15" s="163"/>
      <c r="F15" s="163"/>
      <c r="G15" s="341"/>
      <c r="H15" s="340"/>
    </row>
    <row r="16" spans="1:9" ht="28.5" customHeight="1" x14ac:dyDescent="0.25">
      <c r="A16" s="366"/>
      <c r="B16" s="366"/>
      <c r="C16" s="154" t="s">
        <v>22</v>
      </c>
      <c r="D16" s="226" t="s">
        <v>3059</v>
      </c>
      <c r="E16" s="163" t="s">
        <v>3264</v>
      </c>
      <c r="F16" s="182">
        <v>1</v>
      </c>
      <c r="G16" s="339"/>
      <c r="H16" s="356">
        <v>2400000</v>
      </c>
      <c r="I16" s="252"/>
    </row>
    <row r="17" spans="1:9" x14ac:dyDescent="0.25">
      <c r="A17" s="366"/>
      <c r="B17" s="366"/>
      <c r="C17" s="154"/>
      <c r="D17" s="226"/>
      <c r="E17" s="163"/>
      <c r="F17" s="182"/>
      <c r="G17" s="339"/>
      <c r="H17" s="322"/>
      <c r="I17" s="252"/>
    </row>
    <row r="18" spans="1:9" ht="13" x14ac:dyDescent="0.25">
      <c r="A18" s="366" t="s">
        <v>1028</v>
      </c>
      <c r="B18" s="366"/>
      <c r="C18" s="154"/>
      <c r="D18" s="84" t="s">
        <v>1029</v>
      </c>
      <c r="E18" s="163"/>
      <c r="F18" s="163"/>
      <c r="G18" s="341"/>
      <c r="H18" s="340"/>
    </row>
    <row r="19" spans="1:9" x14ac:dyDescent="0.25">
      <c r="A19" s="366"/>
      <c r="B19" s="366" t="s">
        <v>1030</v>
      </c>
      <c r="C19" s="154"/>
      <c r="D19" s="85" t="s">
        <v>1031</v>
      </c>
      <c r="E19" s="163"/>
      <c r="F19" s="163"/>
      <c r="G19" s="341"/>
      <c r="H19" s="340"/>
    </row>
    <row r="20" spans="1:9" ht="25.5" customHeight="1" x14ac:dyDescent="0.25">
      <c r="A20" s="366"/>
      <c r="B20" s="366"/>
      <c r="C20" s="154" t="s">
        <v>22</v>
      </c>
      <c r="D20" s="226" t="s">
        <v>3058</v>
      </c>
      <c r="E20" s="163" t="s">
        <v>3020</v>
      </c>
      <c r="F20" s="182">
        <f>1500*6*1.05</f>
        <v>9450</v>
      </c>
      <c r="G20" s="339"/>
      <c r="H20" s="356"/>
      <c r="I20" s="252"/>
    </row>
    <row r="21" spans="1:9" x14ac:dyDescent="0.25">
      <c r="A21" s="366"/>
      <c r="B21" s="366"/>
      <c r="C21" s="154"/>
      <c r="D21" s="226"/>
      <c r="E21" s="163"/>
      <c r="F21" s="182"/>
      <c r="G21" s="339"/>
      <c r="H21" s="322"/>
      <c r="I21" s="252"/>
    </row>
    <row r="22" spans="1:9" ht="13" x14ac:dyDescent="0.25">
      <c r="A22" s="366" t="s">
        <v>1032</v>
      </c>
      <c r="B22" s="374"/>
      <c r="C22" s="154"/>
      <c r="D22" s="233" t="s">
        <v>2648</v>
      </c>
      <c r="E22" s="163"/>
      <c r="F22" s="163"/>
      <c r="G22" s="341"/>
      <c r="H22" s="340"/>
    </row>
    <row r="23" spans="1:9" ht="12.75" customHeight="1" x14ac:dyDescent="0.25">
      <c r="A23" s="366"/>
      <c r="B23" s="366" t="s">
        <v>1033</v>
      </c>
      <c r="C23" s="154"/>
      <c r="D23" s="226" t="s">
        <v>2462</v>
      </c>
      <c r="E23" s="189" t="s">
        <v>2995</v>
      </c>
      <c r="F23" s="182">
        <v>9</v>
      </c>
      <c r="G23" s="339"/>
      <c r="H23" s="356"/>
      <c r="I23" s="252"/>
    </row>
    <row r="24" spans="1:9" x14ac:dyDescent="0.25">
      <c r="A24" s="366"/>
      <c r="B24" s="366"/>
      <c r="C24" s="154"/>
      <c r="D24" s="231"/>
      <c r="E24" s="163"/>
      <c r="F24" s="182"/>
      <c r="G24" s="339"/>
      <c r="H24" s="322"/>
      <c r="I24" s="252"/>
    </row>
    <row r="25" spans="1:9" ht="13" x14ac:dyDescent="0.25">
      <c r="A25" s="366"/>
      <c r="B25" s="366"/>
      <c r="C25" s="154"/>
      <c r="D25" s="84"/>
      <c r="E25" s="162"/>
      <c r="F25" s="163"/>
      <c r="G25" s="341"/>
      <c r="H25" s="340"/>
    </row>
    <row r="26" spans="1:9" x14ac:dyDescent="0.25">
      <c r="A26" s="366"/>
      <c r="B26" s="366"/>
      <c r="C26" s="154"/>
      <c r="D26" s="226"/>
      <c r="E26" s="163"/>
      <c r="F26" s="182"/>
      <c r="G26" s="339"/>
      <c r="H26" s="320"/>
      <c r="I26" s="252"/>
    </row>
    <row r="27" spans="1:9" x14ac:dyDescent="0.25">
      <c r="A27" s="366"/>
      <c r="B27" s="366"/>
      <c r="C27" s="154"/>
      <c r="D27" s="226"/>
      <c r="E27" s="163"/>
      <c r="F27" s="182"/>
      <c r="G27" s="339"/>
      <c r="H27" s="320"/>
      <c r="I27" s="252"/>
    </row>
    <row r="28" spans="1:9" x14ac:dyDescent="0.25">
      <c r="A28" s="366"/>
      <c r="B28" s="366"/>
      <c r="C28" s="154"/>
      <c r="D28" s="226"/>
      <c r="E28" s="163"/>
      <c r="F28" s="182"/>
      <c r="G28" s="339"/>
      <c r="H28" s="322"/>
      <c r="I28" s="252"/>
    </row>
    <row r="29" spans="1:9" ht="13" x14ac:dyDescent="0.25">
      <c r="A29" s="366"/>
      <c r="B29" s="374"/>
      <c r="C29" s="154"/>
      <c r="D29" s="233"/>
      <c r="E29" s="163"/>
      <c r="F29" s="163"/>
      <c r="G29" s="341"/>
      <c r="H29" s="340"/>
    </row>
    <row r="30" spans="1:9" x14ac:dyDescent="0.25">
      <c r="A30" s="366"/>
      <c r="B30" s="366"/>
      <c r="C30" s="154"/>
      <c r="D30" s="226"/>
      <c r="E30" s="189"/>
      <c r="F30" s="182"/>
      <c r="G30" s="339"/>
      <c r="H30" s="322"/>
    </row>
    <row r="31" spans="1:9" x14ac:dyDescent="0.25">
      <c r="A31" s="366"/>
      <c r="B31" s="366"/>
      <c r="C31" s="154"/>
      <c r="D31" s="226"/>
      <c r="E31" s="189"/>
      <c r="F31" s="182"/>
      <c r="G31" s="339"/>
      <c r="H31" s="322"/>
    </row>
    <row r="32" spans="1:9" ht="13" x14ac:dyDescent="0.25">
      <c r="A32" s="366"/>
      <c r="B32" s="366"/>
      <c r="C32" s="154"/>
      <c r="D32" s="233"/>
      <c r="E32" s="163"/>
      <c r="F32" s="163"/>
      <c r="G32" s="341"/>
      <c r="H32" s="340"/>
    </row>
    <row r="33" spans="1:9" x14ac:dyDescent="0.25">
      <c r="A33" s="366"/>
      <c r="B33" s="366"/>
      <c r="C33" s="154"/>
      <c r="D33" s="226"/>
      <c r="E33" s="163"/>
      <c r="F33" s="182"/>
      <c r="G33" s="339"/>
      <c r="H33" s="322"/>
      <c r="I33" s="252"/>
    </row>
    <row r="34" spans="1:9" x14ac:dyDescent="0.25">
      <c r="A34" s="366"/>
      <c r="B34" s="366"/>
      <c r="C34" s="154"/>
      <c r="D34" s="226"/>
      <c r="E34" s="163"/>
      <c r="F34" s="182"/>
      <c r="G34" s="339"/>
      <c r="H34" s="322"/>
      <c r="I34" s="252"/>
    </row>
    <row r="35" spans="1:9" x14ac:dyDescent="0.25">
      <c r="A35" s="366"/>
      <c r="B35" s="366"/>
      <c r="C35" s="154"/>
      <c r="D35" s="226"/>
      <c r="E35" s="163"/>
      <c r="F35" s="182"/>
      <c r="G35" s="339"/>
      <c r="H35" s="322"/>
      <c r="I35" s="252"/>
    </row>
    <row r="36" spans="1:9" x14ac:dyDescent="0.25">
      <c r="A36" s="366"/>
      <c r="B36" s="366"/>
      <c r="C36" s="154"/>
      <c r="D36" s="226"/>
      <c r="E36" s="163"/>
      <c r="F36" s="182"/>
      <c r="G36" s="339"/>
      <c r="H36" s="322"/>
      <c r="I36" s="252"/>
    </row>
    <row r="37" spans="1:9" x14ac:dyDescent="0.25">
      <c r="A37" s="366"/>
      <c r="B37" s="366"/>
      <c r="C37" s="154"/>
      <c r="D37" s="226"/>
      <c r="E37" s="163"/>
      <c r="F37" s="182"/>
      <c r="G37" s="339"/>
      <c r="H37" s="322"/>
      <c r="I37" s="252"/>
    </row>
    <row r="38" spans="1:9" x14ac:dyDescent="0.25">
      <c r="A38" s="366"/>
      <c r="B38" s="366"/>
      <c r="C38" s="154"/>
      <c r="D38" s="226"/>
      <c r="E38" s="163"/>
      <c r="F38" s="182"/>
      <c r="G38" s="339"/>
      <c r="H38" s="322"/>
      <c r="I38" s="252"/>
    </row>
    <row r="39" spans="1:9" x14ac:dyDescent="0.25">
      <c r="A39" s="366"/>
      <c r="B39" s="366"/>
      <c r="C39" s="154"/>
      <c r="D39" s="226"/>
      <c r="E39" s="163"/>
      <c r="F39" s="182"/>
      <c r="G39" s="339"/>
      <c r="H39" s="322"/>
      <c r="I39" s="252"/>
    </row>
    <row r="40" spans="1:9" x14ac:dyDescent="0.25">
      <c r="A40" s="366"/>
      <c r="B40" s="366"/>
      <c r="C40" s="154"/>
      <c r="D40" s="85"/>
      <c r="E40" s="163"/>
      <c r="F40" s="182"/>
      <c r="G40" s="339"/>
      <c r="H40" s="322"/>
    </row>
    <row r="41" spans="1:9" ht="13" x14ac:dyDescent="0.25">
      <c r="A41" s="366"/>
      <c r="B41" s="366"/>
      <c r="C41" s="154"/>
      <c r="D41" s="84"/>
      <c r="E41" s="163"/>
      <c r="F41" s="163"/>
      <c r="G41" s="341"/>
      <c r="H41" s="340"/>
    </row>
    <row r="42" spans="1:9" x14ac:dyDescent="0.25">
      <c r="A42" s="366"/>
      <c r="B42" s="366"/>
      <c r="C42" s="154"/>
      <c r="D42" s="85"/>
      <c r="E42" s="163"/>
      <c r="F42" s="182"/>
      <c r="G42" s="339"/>
      <c r="H42" s="322"/>
    </row>
    <row r="43" spans="1:9" x14ac:dyDescent="0.25">
      <c r="A43" s="366"/>
      <c r="B43" s="366"/>
      <c r="C43" s="154"/>
      <c r="D43" s="85"/>
      <c r="E43" s="163"/>
      <c r="F43" s="182"/>
      <c r="G43" s="339"/>
      <c r="H43" s="322"/>
    </row>
    <row r="44" spans="1:9" x14ac:dyDescent="0.25">
      <c r="A44" s="366"/>
      <c r="B44" s="366"/>
      <c r="C44" s="154"/>
      <c r="D44" s="85"/>
      <c r="E44" s="163"/>
      <c r="F44" s="182"/>
      <c r="G44" s="339"/>
      <c r="H44" s="322"/>
    </row>
    <row r="45" spans="1:9" x14ac:dyDescent="0.25">
      <c r="A45" s="366"/>
      <c r="B45" s="366"/>
      <c r="C45" s="154"/>
      <c r="D45" s="226"/>
      <c r="E45" s="163"/>
      <c r="F45" s="182"/>
      <c r="G45" s="339"/>
      <c r="H45" s="322"/>
      <c r="I45" s="252"/>
    </row>
    <row r="46" spans="1:9" ht="13" x14ac:dyDescent="0.25">
      <c r="A46" s="366"/>
      <c r="B46" s="366"/>
      <c r="C46" s="154"/>
      <c r="D46" s="119"/>
      <c r="E46" s="163"/>
      <c r="F46" s="163"/>
      <c r="G46" s="340"/>
      <c r="H46" s="340"/>
    </row>
    <row r="47" spans="1:9" ht="13" x14ac:dyDescent="0.25">
      <c r="A47" s="366"/>
      <c r="B47" s="366"/>
      <c r="C47" s="154"/>
      <c r="D47" s="124"/>
      <c r="E47" s="163"/>
      <c r="F47" s="163"/>
      <c r="G47" s="340"/>
      <c r="H47" s="340"/>
    </row>
    <row r="48" spans="1:9" x14ac:dyDescent="0.25">
      <c r="A48" s="407"/>
      <c r="B48" s="407"/>
      <c r="C48" s="202"/>
      <c r="D48" s="200"/>
      <c r="E48" s="347"/>
      <c r="F48" s="347"/>
      <c r="G48" s="342"/>
      <c r="H48" s="342"/>
    </row>
    <row r="49" spans="1:8" ht="13" x14ac:dyDescent="0.25">
      <c r="A49" s="281" t="s">
        <v>1018</v>
      </c>
      <c r="B49" s="529" t="s">
        <v>19</v>
      </c>
      <c r="C49" s="530"/>
      <c r="D49" s="530"/>
      <c r="E49" s="530"/>
      <c r="F49" s="530"/>
      <c r="G49" s="531"/>
      <c r="H49" s="345"/>
    </row>
    <row r="1048325" spans="5:5" x14ac:dyDescent="0.25">
      <c r="E1048325" s="49"/>
    </row>
  </sheetData>
  <mergeCells count="2">
    <mergeCell ref="B49:G49"/>
    <mergeCell ref="A5:H5"/>
  </mergeCells>
  <phoneticPr fontId="8" type="noConversion"/>
  <pageMargins left="0.75" right="0.75" top="1" bottom="1" header="0.5" footer="0.5"/>
  <pageSetup paperSize="9" scale="90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113C7-E893-4008-878E-E3B43D5DF117}">
  <sheetPr codeName="Sheet104"/>
  <dimension ref="A1:I1048321"/>
  <sheetViews>
    <sheetView view="pageBreakPreview" topLeftCell="A32" zoomScaleNormal="100" zoomScaleSheetLayoutView="100" workbookViewId="0">
      <selection activeCell="D37" sqref="D37"/>
    </sheetView>
  </sheetViews>
  <sheetFormatPr defaultRowHeight="12.5" x14ac:dyDescent="0.25"/>
  <cols>
    <col min="1" max="1" width="8.54296875" style="37" customWidth="1"/>
    <col min="2" max="2" width="10" style="37" bestFit="1" customWidth="1"/>
    <col min="3" max="3" width="3.36328125" style="37" customWidth="1"/>
    <col min="4" max="4" width="40.54296875" style="37" customWidth="1"/>
    <col min="5" max="5" width="8" style="37" customWidth="1"/>
    <col min="6" max="6" width="8.453125" style="37" customWidth="1"/>
    <col min="7" max="7" width="9.08984375" style="37" customWidth="1"/>
    <col min="8" max="8" width="11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2987</v>
      </c>
    </row>
    <row r="2" spans="1:9" x14ac:dyDescent="0.25">
      <c r="A2" s="275" t="s">
        <v>3067</v>
      </c>
    </row>
    <row r="3" spans="1:9" x14ac:dyDescent="0.25">
      <c r="A3" s="276" t="s">
        <v>3068</v>
      </c>
    </row>
    <row r="5" spans="1:9" ht="12.75" customHeight="1" x14ac:dyDescent="0.25">
      <c r="A5" s="282" t="s">
        <v>1035</v>
      </c>
      <c r="B5" s="535" t="s">
        <v>2385</v>
      </c>
      <c r="C5" s="525"/>
      <c r="D5" s="525"/>
      <c r="E5" s="525"/>
      <c r="F5" s="525"/>
      <c r="G5" s="525"/>
      <c r="H5" s="526"/>
    </row>
    <row r="6" spans="1:9" ht="13" x14ac:dyDescent="0.3">
      <c r="A6" s="282" t="s">
        <v>0</v>
      </c>
      <c r="B6" s="282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323"/>
      <c r="B7" s="323"/>
      <c r="C7" s="324"/>
      <c r="D7" s="299"/>
      <c r="E7" s="327"/>
      <c r="F7" s="327"/>
      <c r="G7" s="360"/>
      <c r="H7" s="361"/>
    </row>
    <row r="8" spans="1:9" x14ac:dyDescent="0.25">
      <c r="A8" s="153"/>
      <c r="B8" s="153"/>
      <c r="C8" s="154"/>
      <c r="D8" s="59"/>
      <c r="E8" s="14"/>
      <c r="F8" s="14"/>
      <c r="G8" s="152"/>
      <c r="H8" s="151"/>
    </row>
    <row r="9" spans="1:9" ht="26" x14ac:dyDescent="0.25">
      <c r="A9" s="153" t="s">
        <v>1034</v>
      </c>
      <c r="B9" s="153"/>
      <c r="C9" s="154"/>
      <c r="D9" s="232" t="s">
        <v>3123</v>
      </c>
      <c r="E9" s="14"/>
      <c r="F9" s="14"/>
      <c r="G9" s="152"/>
      <c r="H9" s="151"/>
      <c r="I9" s="252"/>
    </row>
    <row r="10" spans="1:9" ht="14.5" x14ac:dyDescent="0.25">
      <c r="A10" s="153"/>
      <c r="B10" s="153" t="s">
        <v>1036</v>
      </c>
      <c r="C10" s="154"/>
      <c r="D10" s="59" t="s">
        <v>2427</v>
      </c>
      <c r="E10" s="14" t="s">
        <v>3020</v>
      </c>
      <c r="F10" s="128"/>
      <c r="G10" s="493">
        <v>76</v>
      </c>
      <c r="H10" s="491" t="s">
        <v>3008</v>
      </c>
    </row>
    <row r="11" spans="1:9" x14ac:dyDescent="0.25">
      <c r="A11" s="153"/>
      <c r="B11" s="153"/>
      <c r="C11" s="154"/>
      <c r="D11" s="59"/>
      <c r="E11" s="14"/>
      <c r="F11" s="128"/>
      <c r="G11" s="493"/>
      <c r="H11" s="77"/>
    </row>
    <row r="12" spans="1:9" ht="13" x14ac:dyDescent="0.25">
      <c r="A12" s="153" t="s">
        <v>1038</v>
      </c>
      <c r="B12" s="153"/>
      <c r="C12" s="154"/>
      <c r="D12" s="119" t="s">
        <v>16</v>
      </c>
      <c r="E12" s="14"/>
      <c r="F12" s="14"/>
      <c r="G12" s="365"/>
      <c r="H12" s="151"/>
    </row>
    <row r="13" spans="1:9" x14ac:dyDescent="0.25">
      <c r="A13" s="153"/>
      <c r="B13" s="153" t="s">
        <v>1039</v>
      </c>
      <c r="C13" s="154"/>
      <c r="D13" s="59" t="s">
        <v>2428</v>
      </c>
      <c r="E13" s="97" t="s">
        <v>3028</v>
      </c>
      <c r="F13" s="128"/>
      <c r="G13" s="493">
        <v>26</v>
      </c>
      <c r="H13" s="491" t="s">
        <v>3008</v>
      </c>
    </row>
    <row r="14" spans="1:9" ht="25" x14ac:dyDescent="0.25">
      <c r="A14" s="153"/>
      <c r="B14" s="153" t="s">
        <v>1040</v>
      </c>
      <c r="C14" s="154"/>
      <c r="D14" s="231" t="s">
        <v>1041</v>
      </c>
      <c r="E14" s="189" t="s">
        <v>3028</v>
      </c>
      <c r="F14" s="128"/>
      <c r="G14" s="349">
        <v>29</v>
      </c>
      <c r="H14" s="491" t="s">
        <v>3008</v>
      </c>
    </row>
    <row r="15" spans="1:9" ht="14.25" customHeight="1" x14ac:dyDescent="0.25">
      <c r="A15" s="153"/>
      <c r="B15" s="153"/>
      <c r="C15" s="154"/>
      <c r="D15" s="231"/>
      <c r="E15" s="97"/>
      <c r="F15" s="128"/>
      <c r="G15" s="493"/>
      <c r="H15" s="77"/>
      <c r="I15" s="252"/>
    </row>
    <row r="16" spans="1:9" ht="13" x14ac:dyDescent="0.25">
      <c r="A16" s="153" t="s">
        <v>1042</v>
      </c>
      <c r="B16" s="153"/>
      <c r="C16" s="154"/>
      <c r="D16" s="232" t="s">
        <v>3124</v>
      </c>
      <c r="E16" s="14"/>
      <c r="F16" s="14"/>
      <c r="G16" s="365"/>
      <c r="H16" s="151"/>
      <c r="I16" s="252"/>
    </row>
    <row r="17" spans="1:9" ht="14.25" customHeight="1" x14ac:dyDescent="0.25">
      <c r="A17" s="153"/>
      <c r="B17" s="153" t="s">
        <v>1043</v>
      </c>
      <c r="C17" s="154"/>
      <c r="D17" s="59" t="s">
        <v>2429</v>
      </c>
      <c r="E17" s="14" t="s">
        <v>3019</v>
      </c>
      <c r="F17" s="128"/>
      <c r="G17" s="493"/>
      <c r="H17" s="491" t="s">
        <v>3008</v>
      </c>
    </row>
    <row r="18" spans="1:9" ht="14.25" customHeight="1" x14ac:dyDescent="0.25">
      <c r="A18" s="153"/>
      <c r="B18" s="153"/>
      <c r="C18" s="154"/>
      <c r="D18" s="59"/>
      <c r="E18" s="14"/>
      <c r="F18" s="128"/>
      <c r="G18" s="493"/>
      <c r="H18" s="77"/>
    </row>
    <row r="19" spans="1:9" ht="13" x14ac:dyDescent="0.25">
      <c r="A19" s="153" t="s">
        <v>1044</v>
      </c>
      <c r="B19" s="153"/>
      <c r="C19" s="154"/>
      <c r="D19" s="119" t="s">
        <v>1045</v>
      </c>
      <c r="E19" s="14"/>
      <c r="F19" s="14"/>
      <c r="G19" s="365"/>
      <c r="H19" s="151"/>
    </row>
    <row r="20" spans="1:9" ht="14.25" customHeight="1" x14ac:dyDescent="0.25">
      <c r="A20" s="153"/>
      <c r="B20" s="153" t="s">
        <v>1046</v>
      </c>
      <c r="C20" s="154"/>
      <c r="D20" s="59" t="s">
        <v>1051</v>
      </c>
      <c r="E20" s="97" t="s">
        <v>3028</v>
      </c>
      <c r="F20" s="128"/>
      <c r="G20" s="349">
        <v>25</v>
      </c>
      <c r="H20" s="491" t="s">
        <v>3008</v>
      </c>
    </row>
    <row r="21" spans="1:9" ht="26" x14ac:dyDescent="0.25">
      <c r="A21" s="153"/>
      <c r="B21" s="153" t="s">
        <v>1047</v>
      </c>
      <c r="C21" s="154"/>
      <c r="D21" s="231" t="s">
        <v>3125</v>
      </c>
      <c r="E21" s="189" t="s">
        <v>3028</v>
      </c>
      <c r="F21" s="128"/>
      <c r="G21" s="349">
        <v>25</v>
      </c>
      <c r="H21" s="492" t="s">
        <v>3008</v>
      </c>
      <c r="I21" s="252"/>
    </row>
    <row r="22" spans="1:9" x14ac:dyDescent="0.25">
      <c r="A22" s="153"/>
      <c r="B22" s="153"/>
      <c r="C22" s="154"/>
      <c r="D22" s="231"/>
      <c r="E22" s="14"/>
      <c r="F22" s="128"/>
      <c r="G22" s="349"/>
      <c r="H22" s="77"/>
      <c r="I22" s="252"/>
    </row>
    <row r="23" spans="1:9" ht="13" x14ac:dyDescent="0.25">
      <c r="A23" s="153" t="s">
        <v>1048</v>
      </c>
      <c r="B23" s="153"/>
      <c r="C23" s="154"/>
      <c r="D23" s="119" t="s">
        <v>1049</v>
      </c>
      <c r="E23" s="14"/>
      <c r="F23" s="14"/>
      <c r="G23" s="349"/>
      <c r="H23" s="151"/>
    </row>
    <row r="24" spans="1:9" ht="14.25" customHeight="1" x14ac:dyDescent="0.25">
      <c r="A24" s="153"/>
      <c r="B24" s="153" t="s">
        <v>1050</v>
      </c>
      <c r="C24" s="154"/>
      <c r="D24" s="59" t="s">
        <v>1051</v>
      </c>
      <c r="E24" s="189" t="s">
        <v>3028</v>
      </c>
      <c r="F24" s="128"/>
      <c r="G24" s="349">
        <v>28</v>
      </c>
      <c r="H24" s="491" t="s">
        <v>3008</v>
      </c>
    </row>
    <row r="25" spans="1:9" ht="25.5" x14ac:dyDescent="0.25">
      <c r="A25" s="153"/>
      <c r="B25" s="153" t="s">
        <v>1037</v>
      </c>
      <c r="C25" s="154"/>
      <c r="D25" s="231" t="s">
        <v>3126</v>
      </c>
      <c r="E25" s="189" t="s">
        <v>3028</v>
      </c>
      <c r="F25" s="128"/>
      <c r="G25" s="349">
        <v>32</v>
      </c>
      <c r="H25" s="492" t="s">
        <v>3008</v>
      </c>
      <c r="I25" s="252"/>
    </row>
    <row r="26" spans="1:9" x14ac:dyDescent="0.25">
      <c r="A26" s="153"/>
      <c r="B26" s="153"/>
      <c r="C26" s="154"/>
      <c r="D26" s="231"/>
      <c r="E26" s="14"/>
      <c r="F26" s="128"/>
      <c r="G26" s="349"/>
      <c r="H26" s="77"/>
      <c r="I26" s="252"/>
    </row>
    <row r="27" spans="1:9" ht="26" x14ac:dyDescent="0.25">
      <c r="A27" s="153" t="s">
        <v>1052</v>
      </c>
      <c r="B27" s="153"/>
      <c r="C27" s="154"/>
      <c r="D27" s="119" t="s">
        <v>1053</v>
      </c>
      <c r="E27" s="14"/>
      <c r="F27" s="14"/>
      <c r="G27" s="349"/>
      <c r="H27" s="151"/>
    </row>
    <row r="28" spans="1:9" ht="25.5" x14ac:dyDescent="0.25">
      <c r="A28" s="153"/>
      <c r="B28" s="153" t="s">
        <v>1054</v>
      </c>
      <c r="C28" s="154"/>
      <c r="D28" s="231" t="s">
        <v>3127</v>
      </c>
      <c r="E28" s="189" t="s">
        <v>3028</v>
      </c>
      <c r="F28" s="128"/>
      <c r="G28" s="349">
        <v>34</v>
      </c>
      <c r="H28" s="492" t="s">
        <v>3008</v>
      </c>
      <c r="I28" s="252"/>
    </row>
    <row r="29" spans="1:9" x14ac:dyDescent="0.25">
      <c r="A29" s="153"/>
      <c r="B29" s="153"/>
      <c r="C29" s="154"/>
      <c r="D29" s="231"/>
      <c r="E29" s="14"/>
      <c r="F29" s="128"/>
      <c r="G29" s="493"/>
      <c r="H29" s="77"/>
      <c r="I29" s="252"/>
    </row>
    <row r="30" spans="1:9" ht="13" x14ac:dyDescent="0.25">
      <c r="A30" s="153" t="s">
        <v>1055</v>
      </c>
      <c r="B30" s="153"/>
      <c r="C30" s="154"/>
      <c r="D30" s="119" t="s">
        <v>1056</v>
      </c>
      <c r="E30" s="14"/>
      <c r="F30" s="14"/>
      <c r="G30" s="457"/>
      <c r="H30" s="150"/>
    </row>
    <row r="31" spans="1:9" ht="24.75" customHeight="1" x14ac:dyDescent="0.25">
      <c r="A31" s="153"/>
      <c r="B31" s="153" t="s">
        <v>1057</v>
      </c>
      <c r="C31" s="154"/>
      <c r="D31" s="231" t="s">
        <v>3128</v>
      </c>
      <c r="E31" s="163" t="s">
        <v>3019</v>
      </c>
      <c r="F31" s="128"/>
      <c r="G31" s="349">
        <v>5800</v>
      </c>
      <c r="H31" s="492" t="s">
        <v>3008</v>
      </c>
      <c r="I31" s="252"/>
    </row>
    <row r="32" spans="1:9" ht="26" x14ac:dyDescent="0.25">
      <c r="A32" s="153"/>
      <c r="B32" s="153" t="s">
        <v>1058</v>
      </c>
      <c r="C32" s="154"/>
      <c r="D32" s="231" t="s">
        <v>3129</v>
      </c>
      <c r="E32" s="163" t="s">
        <v>3019</v>
      </c>
      <c r="F32" s="128"/>
      <c r="G32" s="349">
        <v>6580</v>
      </c>
      <c r="H32" s="492" t="s">
        <v>3008</v>
      </c>
      <c r="I32" s="252"/>
    </row>
    <row r="33" spans="1:9" x14ac:dyDescent="0.25">
      <c r="A33" s="153"/>
      <c r="B33" s="153"/>
      <c r="C33" s="154"/>
      <c r="D33" s="231"/>
      <c r="E33" s="14"/>
      <c r="F33" s="128"/>
      <c r="G33" s="494"/>
      <c r="H33" s="77"/>
      <c r="I33" s="252"/>
    </row>
    <row r="34" spans="1:9" ht="26" x14ac:dyDescent="0.25">
      <c r="A34" s="153" t="s">
        <v>1060</v>
      </c>
      <c r="B34" s="153"/>
      <c r="C34" s="154"/>
      <c r="D34" s="119" t="s">
        <v>1059</v>
      </c>
      <c r="E34" s="14"/>
      <c r="F34" s="14"/>
      <c r="G34" s="457"/>
      <c r="H34" s="150"/>
    </row>
    <row r="35" spans="1:9" ht="14.25" customHeight="1" x14ac:dyDescent="0.25">
      <c r="A35" s="153"/>
      <c r="B35" s="153" t="s">
        <v>1062</v>
      </c>
      <c r="C35" s="154"/>
      <c r="D35" s="59" t="s">
        <v>1061</v>
      </c>
      <c r="E35" s="14" t="s">
        <v>3019</v>
      </c>
      <c r="F35" s="128"/>
      <c r="G35" s="494">
        <v>1800</v>
      </c>
      <c r="H35" s="491" t="s">
        <v>3008</v>
      </c>
    </row>
    <row r="36" spans="1:9" x14ac:dyDescent="0.25">
      <c r="A36" s="153"/>
      <c r="B36" s="153"/>
      <c r="C36" s="154"/>
      <c r="D36" s="167"/>
      <c r="E36" s="14"/>
      <c r="F36" s="14"/>
      <c r="G36" s="457"/>
      <c r="H36" s="150"/>
    </row>
    <row r="37" spans="1:9" x14ac:dyDescent="0.25">
      <c r="A37" s="153"/>
      <c r="B37" s="153"/>
      <c r="C37" s="154"/>
      <c r="D37" s="167"/>
      <c r="E37" s="14"/>
      <c r="F37" s="14"/>
      <c r="G37" s="457"/>
      <c r="H37" s="150"/>
    </row>
    <row r="38" spans="1:9" x14ac:dyDescent="0.25">
      <c r="A38" s="153"/>
      <c r="B38" s="153"/>
      <c r="C38" s="154"/>
      <c r="D38" s="167"/>
      <c r="E38" s="14"/>
      <c r="F38" s="14"/>
      <c r="G38" s="457"/>
      <c r="H38" s="150"/>
    </row>
    <row r="39" spans="1:9" x14ac:dyDescent="0.25">
      <c r="A39" s="153"/>
      <c r="B39" s="153"/>
      <c r="C39" s="154"/>
      <c r="D39" s="167"/>
      <c r="E39" s="14"/>
      <c r="F39" s="14"/>
      <c r="G39" s="457"/>
      <c r="H39" s="150"/>
    </row>
    <row r="40" spans="1:9" x14ac:dyDescent="0.25">
      <c r="A40" s="153"/>
      <c r="B40" s="153"/>
      <c r="C40" s="154"/>
      <c r="D40" s="167"/>
      <c r="E40" s="14"/>
      <c r="F40" s="14"/>
      <c r="G40" s="457"/>
      <c r="H40" s="150"/>
    </row>
    <row r="41" spans="1:9" x14ac:dyDescent="0.25">
      <c r="A41" s="153"/>
      <c r="B41" s="153"/>
      <c r="C41" s="154"/>
      <c r="D41" s="167"/>
      <c r="E41" s="14"/>
      <c r="F41" s="14"/>
      <c r="G41" s="457"/>
      <c r="H41" s="150"/>
    </row>
    <row r="42" spans="1:9" x14ac:dyDescent="0.25">
      <c r="A42" s="153"/>
      <c r="B42" s="153"/>
      <c r="C42" s="154"/>
      <c r="D42" s="167"/>
      <c r="E42" s="14"/>
      <c r="F42" s="14"/>
      <c r="G42" s="457"/>
      <c r="H42" s="150"/>
    </row>
    <row r="43" spans="1:9" ht="13" x14ac:dyDescent="0.25">
      <c r="A43" s="153"/>
      <c r="B43" s="153"/>
      <c r="C43" s="154"/>
      <c r="D43" s="124"/>
      <c r="E43" s="14"/>
      <c r="F43" s="14"/>
      <c r="G43" s="457"/>
      <c r="H43" s="150"/>
    </row>
    <row r="44" spans="1:9" x14ac:dyDescent="0.25">
      <c r="A44" s="199"/>
      <c r="B44" s="199"/>
      <c r="C44" s="202"/>
      <c r="D44" s="200"/>
      <c r="E44" s="185"/>
      <c r="F44" s="185"/>
      <c r="G44" s="185"/>
      <c r="H44" s="205"/>
    </row>
    <row r="45" spans="1:9" ht="13" x14ac:dyDescent="0.25">
      <c r="A45" s="282" t="s">
        <v>1035</v>
      </c>
      <c r="B45" s="292" t="s">
        <v>19</v>
      </c>
      <c r="C45" s="306"/>
      <c r="D45" s="306"/>
      <c r="E45" s="291"/>
      <c r="F45" s="316"/>
      <c r="G45" s="316"/>
      <c r="H45" s="490">
        <f>SUM(H9:H44)</f>
        <v>0</v>
      </c>
    </row>
    <row r="1048321" spans="5:5" x14ac:dyDescent="0.25">
      <c r="E1048321" s="49"/>
    </row>
  </sheetData>
  <mergeCells count="1">
    <mergeCell ref="B5:H5"/>
  </mergeCells>
  <phoneticPr fontId="8" type="noConversion"/>
  <pageMargins left="0.75" right="0.75" top="1" bottom="1" header="0.5" footer="0.5"/>
  <pageSetup paperSize="9" scale="88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2065-9A39-4223-AD57-705377A6911A}">
  <sheetPr codeName="Sheet105"/>
  <dimension ref="A1:I1048331"/>
  <sheetViews>
    <sheetView view="pageBreakPreview" topLeftCell="A38" zoomScaleNormal="100" zoomScaleSheetLayoutView="100" workbookViewId="0">
      <selection activeCell="D23" sqref="D23"/>
    </sheetView>
  </sheetViews>
  <sheetFormatPr defaultRowHeight="12.5" x14ac:dyDescent="0.25"/>
  <cols>
    <col min="1" max="1" width="9.36328125" style="37" customWidth="1"/>
    <col min="2" max="2" width="9" style="37" bestFit="1" customWidth="1"/>
    <col min="3" max="3" width="3.90625" style="37" customWidth="1"/>
    <col min="4" max="4" width="36.90625" style="37" customWidth="1"/>
    <col min="5" max="5" width="8" style="37" customWidth="1"/>
    <col min="6" max="6" width="7.90625" style="37" customWidth="1"/>
    <col min="7" max="7" width="10.36328125" style="37" customWidth="1"/>
    <col min="8" max="8" width="11.3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2987</v>
      </c>
    </row>
    <row r="2" spans="1:9" x14ac:dyDescent="0.25">
      <c r="A2" s="275" t="s">
        <v>2988</v>
      </c>
    </row>
    <row r="3" spans="1:9" x14ac:dyDescent="0.25">
      <c r="A3" s="276" t="s">
        <v>3053</v>
      </c>
    </row>
    <row r="5" spans="1:9" ht="12.75" customHeight="1" x14ac:dyDescent="0.25">
      <c r="A5" s="107" t="s">
        <v>3043</v>
      </c>
      <c r="B5" s="108"/>
      <c r="C5" s="108"/>
      <c r="D5" s="108"/>
      <c r="E5" s="376"/>
      <c r="F5" s="376"/>
      <c r="G5" s="376"/>
      <c r="H5" s="377"/>
    </row>
    <row r="6" spans="1:9" ht="13" x14ac:dyDescent="0.3">
      <c r="A6" s="217" t="s">
        <v>0</v>
      </c>
      <c r="B6" s="217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375"/>
      <c r="B7" s="375"/>
      <c r="C7" s="324"/>
      <c r="D7" s="299"/>
      <c r="E7" s="369"/>
      <c r="F7" s="369"/>
      <c r="G7" s="411"/>
      <c r="H7" s="411"/>
    </row>
    <row r="8" spans="1:9" x14ac:dyDescent="0.25">
      <c r="A8" s="366"/>
      <c r="B8" s="366"/>
      <c r="C8" s="154"/>
      <c r="D8" s="59"/>
      <c r="E8" s="163"/>
      <c r="F8" s="163"/>
      <c r="G8" s="340"/>
      <c r="H8" s="340"/>
    </row>
    <row r="9" spans="1:9" ht="13" x14ac:dyDescent="0.25">
      <c r="A9" s="366" t="s">
        <v>1083</v>
      </c>
      <c r="B9" s="366"/>
      <c r="C9" s="154"/>
      <c r="D9" s="102" t="s">
        <v>1085</v>
      </c>
      <c r="E9" s="163"/>
      <c r="F9" s="163"/>
      <c r="G9" s="341"/>
      <c r="H9" s="341"/>
    </row>
    <row r="10" spans="1:9" x14ac:dyDescent="0.25">
      <c r="A10" s="366"/>
      <c r="B10" s="366" t="s">
        <v>1093</v>
      </c>
      <c r="C10" s="154"/>
      <c r="D10" s="54" t="s">
        <v>1089</v>
      </c>
      <c r="E10" s="163"/>
      <c r="F10" s="163"/>
      <c r="G10" s="341"/>
      <c r="H10" s="341"/>
    </row>
    <row r="11" spans="1:9" ht="14.5" x14ac:dyDescent="0.25">
      <c r="A11" s="366"/>
      <c r="B11" s="366"/>
      <c r="C11" s="154" t="s">
        <v>22</v>
      </c>
      <c r="D11" s="54" t="s">
        <v>1090</v>
      </c>
      <c r="E11" s="182" t="s">
        <v>3020</v>
      </c>
      <c r="F11" s="182"/>
      <c r="G11" s="339">
        <v>225</v>
      </c>
      <c r="H11" s="341">
        <f>F11*G11</f>
        <v>0</v>
      </c>
    </row>
    <row r="12" spans="1:9" ht="14.5" x14ac:dyDescent="0.25">
      <c r="A12" s="366"/>
      <c r="B12" s="366"/>
      <c r="C12" s="154" t="s">
        <v>24</v>
      </c>
      <c r="D12" s="54" t="s">
        <v>1091</v>
      </c>
      <c r="E12" s="182" t="s">
        <v>3020</v>
      </c>
      <c r="F12" s="182"/>
      <c r="G12" s="339">
        <v>250</v>
      </c>
      <c r="H12" s="341">
        <f>F12*G12</f>
        <v>0</v>
      </c>
    </row>
    <row r="13" spans="1:9" ht="14.5" x14ac:dyDescent="0.25">
      <c r="A13" s="366"/>
      <c r="B13" s="366" t="s">
        <v>1094</v>
      </c>
      <c r="C13" s="154"/>
      <c r="D13" s="54" t="s">
        <v>1092</v>
      </c>
      <c r="E13" s="182" t="s">
        <v>3020</v>
      </c>
      <c r="F13" s="182"/>
      <c r="G13" s="339">
        <v>250</v>
      </c>
      <c r="H13" s="341">
        <f>F13*G13</f>
        <v>0</v>
      </c>
    </row>
    <row r="14" spans="1:9" x14ac:dyDescent="0.25">
      <c r="A14" s="366"/>
      <c r="B14" s="366"/>
      <c r="C14" s="154"/>
      <c r="D14" s="85"/>
      <c r="E14" s="182"/>
      <c r="F14" s="182"/>
      <c r="G14" s="339"/>
      <c r="H14" s="341"/>
    </row>
    <row r="15" spans="1:9" ht="13" x14ac:dyDescent="0.25">
      <c r="A15" s="366" t="s">
        <v>1095</v>
      </c>
      <c r="B15" s="366"/>
      <c r="C15" s="154"/>
      <c r="D15" s="102" t="s">
        <v>1096</v>
      </c>
      <c r="E15" s="163"/>
      <c r="F15" s="163"/>
      <c r="G15" s="341"/>
      <c r="H15" s="341"/>
    </row>
    <row r="16" spans="1:9" ht="26" x14ac:dyDescent="0.25">
      <c r="A16" s="366"/>
      <c r="B16" s="366" t="s">
        <v>1097</v>
      </c>
      <c r="C16" s="154"/>
      <c r="D16" s="226" t="s">
        <v>2649</v>
      </c>
      <c r="E16" s="182" t="s">
        <v>3019</v>
      </c>
      <c r="F16" s="182"/>
      <c r="G16" s="339">
        <v>350</v>
      </c>
      <c r="H16" s="341">
        <f>F16*G16</f>
        <v>0</v>
      </c>
      <c r="I16" s="252" t="s">
        <v>2981</v>
      </c>
    </row>
    <row r="17" spans="1:9" ht="26" x14ac:dyDescent="0.25">
      <c r="A17" s="366"/>
      <c r="B17" s="366" t="s">
        <v>1098</v>
      </c>
      <c r="C17" s="154"/>
      <c r="D17" s="226" t="s">
        <v>2650</v>
      </c>
      <c r="E17" s="182" t="s">
        <v>3019</v>
      </c>
      <c r="F17" s="182"/>
      <c r="G17" s="339">
        <v>385</v>
      </c>
      <c r="H17" s="341">
        <f>F17*G17</f>
        <v>0</v>
      </c>
      <c r="I17" s="252" t="s">
        <v>2981</v>
      </c>
    </row>
    <row r="18" spans="1:9" x14ac:dyDescent="0.25">
      <c r="A18" s="366"/>
      <c r="B18" s="366" t="s">
        <v>1099</v>
      </c>
      <c r="C18" s="154"/>
      <c r="D18" s="226" t="s">
        <v>1100</v>
      </c>
      <c r="E18" s="172"/>
      <c r="F18" s="163"/>
      <c r="G18" s="341"/>
      <c r="H18" s="341"/>
    </row>
    <row r="19" spans="1:9" ht="14.5" x14ac:dyDescent="0.25">
      <c r="A19" s="366"/>
      <c r="B19" s="366"/>
      <c r="C19" s="154" t="s">
        <v>35</v>
      </c>
      <c r="D19" s="226" t="s">
        <v>2651</v>
      </c>
      <c r="E19" s="182" t="s">
        <v>3020</v>
      </c>
      <c r="F19" s="182"/>
      <c r="G19" s="339">
        <v>55</v>
      </c>
      <c r="H19" s="341">
        <f>F19*G19</f>
        <v>0</v>
      </c>
      <c r="I19" s="252" t="s">
        <v>2981</v>
      </c>
    </row>
    <row r="20" spans="1:9" x14ac:dyDescent="0.25">
      <c r="A20" s="366"/>
      <c r="B20" s="366"/>
      <c r="C20" s="154"/>
      <c r="D20" s="226"/>
      <c r="E20" s="182"/>
      <c r="F20" s="182"/>
      <c r="G20" s="339"/>
      <c r="H20" s="341"/>
      <c r="I20" s="252"/>
    </row>
    <row r="21" spans="1:9" ht="14.5" x14ac:dyDescent="0.25">
      <c r="A21" s="366" t="s">
        <v>1101</v>
      </c>
      <c r="B21" s="366"/>
      <c r="C21" s="154"/>
      <c r="D21" s="233" t="s">
        <v>3045</v>
      </c>
      <c r="E21" s="182" t="s">
        <v>3019</v>
      </c>
      <c r="F21" s="182"/>
      <c r="G21" s="339"/>
      <c r="H21" s="341">
        <f>F21*G21</f>
        <v>0</v>
      </c>
      <c r="I21" s="252"/>
    </row>
    <row r="22" spans="1:9" ht="13" x14ac:dyDescent="0.25">
      <c r="A22" s="366"/>
      <c r="B22" s="366"/>
      <c r="C22" s="154"/>
      <c r="D22" s="233"/>
      <c r="E22" s="182"/>
      <c r="F22" s="182"/>
      <c r="G22" s="339"/>
      <c r="H22" s="341"/>
      <c r="I22" s="252"/>
    </row>
    <row r="23" spans="1:9" ht="26" x14ac:dyDescent="0.25">
      <c r="A23" s="366" t="s">
        <v>1102</v>
      </c>
      <c r="B23" s="366"/>
      <c r="C23" s="154"/>
      <c r="D23" s="102" t="s">
        <v>1103</v>
      </c>
      <c r="E23" s="165"/>
      <c r="F23" s="163"/>
      <c r="G23" s="341"/>
      <c r="H23" s="341"/>
    </row>
    <row r="24" spans="1:9" x14ac:dyDescent="0.25">
      <c r="A24" s="366"/>
      <c r="B24" s="366" t="s">
        <v>1104</v>
      </c>
      <c r="C24" s="154"/>
      <c r="D24" s="54" t="s">
        <v>792</v>
      </c>
      <c r="E24" s="186" t="s">
        <v>3033</v>
      </c>
      <c r="F24" s="163">
        <v>1</v>
      </c>
      <c r="G24" s="340">
        <v>15000</v>
      </c>
      <c r="H24" s="341"/>
    </row>
    <row r="25" spans="1:9" ht="25" x14ac:dyDescent="0.25">
      <c r="A25" s="366"/>
      <c r="B25" s="366" t="s">
        <v>1105</v>
      </c>
      <c r="C25" s="154"/>
      <c r="D25" s="54" t="s">
        <v>793</v>
      </c>
      <c r="E25" s="408" t="s">
        <v>2992</v>
      </c>
      <c r="F25" s="367">
        <f>H24</f>
        <v>0</v>
      </c>
      <c r="G25" s="363">
        <v>0.1</v>
      </c>
      <c r="H25" s="341">
        <f>F25*G25</f>
        <v>0</v>
      </c>
    </row>
    <row r="26" spans="1:9" x14ac:dyDescent="0.25">
      <c r="A26" s="366"/>
      <c r="B26" s="366"/>
      <c r="C26" s="154"/>
      <c r="D26" s="54"/>
      <c r="E26" s="160"/>
      <c r="F26" s="163"/>
      <c r="G26" s="340"/>
      <c r="H26" s="341"/>
    </row>
    <row r="27" spans="1:9" x14ac:dyDescent="0.25">
      <c r="A27" s="366"/>
      <c r="B27" s="366"/>
      <c r="C27" s="154"/>
      <c r="D27" s="54"/>
      <c r="E27" s="160"/>
      <c r="F27" s="163"/>
      <c r="G27" s="340"/>
      <c r="H27" s="341"/>
    </row>
    <row r="28" spans="1:9" x14ac:dyDescent="0.25">
      <c r="A28" s="366"/>
      <c r="B28" s="366"/>
      <c r="C28" s="154"/>
      <c r="D28" s="54"/>
      <c r="E28" s="160"/>
      <c r="F28" s="163"/>
      <c r="G28" s="340"/>
      <c r="H28" s="341"/>
    </row>
    <row r="29" spans="1:9" x14ac:dyDescent="0.25">
      <c r="A29" s="366"/>
      <c r="B29" s="366"/>
      <c r="C29" s="154"/>
      <c r="D29" s="54"/>
      <c r="E29" s="160"/>
      <c r="F29" s="163"/>
      <c r="G29" s="340"/>
      <c r="H29" s="341"/>
    </row>
    <row r="30" spans="1:9" x14ac:dyDescent="0.25">
      <c r="A30" s="366"/>
      <c r="B30" s="366"/>
      <c r="C30" s="154"/>
      <c r="D30" s="54"/>
      <c r="E30" s="160"/>
      <c r="F30" s="163"/>
      <c r="G30" s="340"/>
      <c r="H30" s="341"/>
    </row>
    <row r="31" spans="1:9" x14ac:dyDescent="0.25">
      <c r="A31" s="366"/>
      <c r="B31" s="366"/>
      <c r="C31" s="154"/>
      <c r="D31" s="54"/>
      <c r="E31" s="160"/>
      <c r="F31" s="163"/>
      <c r="G31" s="340"/>
      <c r="H31" s="341"/>
    </row>
    <row r="32" spans="1:9" x14ac:dyDescent="0.25">
      <c r="A32" s="366"/>
      <c r="B32" s="366"/>
      <c r="C32" s="154"/>
      <c r="D32" s="54"/>
      <c r="E32" s="160"/>
      <c r="F32" s="163"/>
      <c r="G32" s="340"/>
      <c r="H32" s="341"/>
    </row>
    <row r="33" spans="1:8" x14ac:dyDescent="0.25">
      <c r="A33" s="366"/>
      <c r="B33" s="366"/>
      <c r="C33" s="154"/>
      <c r="D33" s="54"/>
      <c r="E33" s="160"/>
      <c r="F33" s="163"/>
      <c r="G33" s="340"/>
      <c r="H33" s="341"/>
    </row>
    <row r="34" spans="1:8" x14ac:dyDescent="0.25">
      <c r="A34" s="366"/>
      <c r="B34" s="366"/>
      <c r="C34" s="154"/>
      <c r="D34" s="54"/>
      <c r="E34" s="160"/>
      <c r="F34" s="163"/>
      <c r="G34" s="340"/>
      <c r="H34" s="341"/>
    </row>
    <row r="35" spans="1:8" x14ac:dyDescent="0.25">
      <c r="A35" s="366"/>
      <c r="B35" s="366"/>
      <c r="C35" s="154"/>
      <c r="D35" s="54"/>
      <c r="E35" s="160"/>
      <c r="F35" s="163"/>
      <c r="G35" s="340"/>
      <c r="H35" s="341"/>
    </row>
    <row r="36" spans="1:8" x14ac:dyDescent="0.25">
      <c r="A36" s="366"/>
      <c r="B36" s="366"/>
      <c r="C36" s="154"/>
      <c r="D36" s="54"/>
      <c r="E36" s="160"/>
      <c r="F36" s="163"/>
      <c r="G36" s="340"/>
      <c r="H36" s="341"/>
    </row>
    <row r="37" spans="1:8" x14ac:dyDescent="0.25">
      <c r="A37" s="366"/>
      <c r="B37" s="366"/>
      <c r="C37" s="154"/>
      <c r="D37" s="54"/>
      <c r="E37" s="160"/>
      <c r="F37" s="163"/>
      <c r="G37" s="340"/>
      <c r="H37" s="341"/>
    </row>
    <row r="38" spans="1:8" x14ac:dyDescent="0.25">
      <c r="A38" s="366"/>
      <c r="B38" s="366"/>
      <c r="C38" s="154"/>
      <c r="D38" s="54"/>
      <c r="E38" s="160"/>
      <c r="F38" s="163"/>
      <c r="G38" s="340"/>
      <c r="H38" s="341"/>
    </row>
    <row r="39" spans="1:8" x14ac:dyDescent="0.25">
      <c r="A39" s="366"/>
      <c r="B39" s="366"/>
      <c r="C39" s="154"/>
      <c r="D39" s="54"/>
      <c r="E39" s="160"/>
      <c r="F39" s="163"/>
      <c r="G39" s="340"/>
      <c r="H39" s="341"/>
    </row>
    <row r="40" spans="1:8" x14ac:dyDescent="0.25">
      <c r="A40" s="366"/>
      <c r="B40" s="366"/>
      <c r="C40" s="154"/>
      <c r="D40" s="54"/>
      <c r="E40" s="160"/>
      <c r="F40" s="163"/>
      <c r="G40" s="340"/>
      <c r="H40" s="341"/>
    </row>
    <row r="41" spans="1:8" x14ac:dyDescent="0.25">
      <c r="A41" s="366"/>
      <c r="B41" s="366"/>
      <c r="C41" s="154"/>
      <c r="D41" s="54"/>
      <c r="E41" s="160"/>
      <c r="F41" s="163"/>
      <c r="G41" s="340"/>
      <c r="H41" s="341"/>
    </row>
    <row r="42" spans="1:8" x14ac:dyDescent="0.25">
      <c r="A42" s="366"/>
      <c r="B42" s="366"/>
      <c r="C42" s="154"/>
      <c r="D42" s="54"/>
      <c r="E42" s="160"/>
      <c r="F42" s="163"/>
      <c r="G42" s="340"/>
      <c r="H42" s="341"/>
    </row>
    <row r="43" spans="1:8" x14ac:dyDescent="0.25">
      <c r="A43" s="366"/>
      <c r="B43" s="366"/>
      <c r="C43" s="154"/>
      <c r="D43" s="54"/>
      <c r="E43" s="160"/>
      <c r="F43" s="163"/>
      <c r="G43" s="340"/>
      <c r="H43" s="341"/>
    </row>
    <row r="44" spans="1:8" x14ac:dyDescent="0.25">
      <c r="A44" s="366"/>
      <c r="B44" s="366"/>
      <c r="C44" s="154"/>
      <c r="D44" s="54"/>
      <c r="E44" s="160"/>
      <c r="F44" s="163"/>
      <c r="G44" s="340"/>
      <c r="H44" s="341"/>
    </row>
    <row r="45" spans="1:8" x14ac:dyDescent="0.25">
      <c r="A45" s="366"/>
      <c r="B45" s="366"/>
      <c r="C45" s="154"/>
      <c r="D45" s="54"/>
      <c r="E45" s="160"/>
      <c r="F45" s="163"/>
      <c r="G45" s="340"/>
      <c r="H45" s="341"/>
    </row>
    <row r="46" spans="1:8" x14ac:dyDescent="0.25">
      <c r="A46" s="366"/>
      <c r="B46" s="366"/>
      <c r="C46" s="154"/>
      <c r="D46" s="54"/>
      <c r="E46" s="160"/>
      <c r="F46" s="163"/>
      <c r="G46" s="340"/>
      <c r="H46" s="341"/>
    </row>
    <row r="47" spans="1:8" x14ac:dyDescent="0.25">
      <c r="A47" s="366"/>
      <c r="B47" s="366"/>
      <c r="C47" s="154"/>
      <c r="D47" s="54"/>
      <c r="E47" s="160"/>
      <c r="F47" s="163"/>
      <c r="G47" s="340"/>
      <c r="H47" s="341"/>
    </row>
    <row r="48" spans="1:8" x14ac:dyDescent="0.25">
      <c r="A48" s="366"/>
      <c r="B48" s="366"/>
      <c r="C48" s="154"/>
      <c r="D48" s="54"/>
      <c r="E48" s="160"/>
      <c r="F48" s="163"/>
      <c r="G48" s="340"/>
      <c r="H48" s="341"/>
    </row>
    <row r="49" spans="1:8" x14ac:dyDescent="0.25">
      <c r="A49" s="366"/>
      <c r="B49" s="366"/>
      <c r="C49" s="154"/>
      <c r="D49" s="54"/>
      <c r="E49" s="160"/>
      <c r="F49" s="163"/>
      <c r="G49" s="340"/>
      <c r="H49" s="341"/>
    </row>
    <row r="50" spans="1:8" x14ac:dyDescent="0.25">
      <c r="A50" s="366"/>
      <c r="B50" s="366"/>
      <c r="C50" s="154"/>
      <c r="D50" s="54"/>
      <c r="E50" s="160"/>
      <c r="F50" s="163"/>
      <c r="G50" s="340"/>
      <c r="H50" s="341"/>
    </row>
    <row r="51" spans="1:8" x14ac:dyDescent="0.25">
      <c r="A51" s="366"/>
      <c r="B51" s="366"/>
      <c r="C51" s="154"/>
      <c r="D51" s="54"/>
      <c r="E51" s="160"/>
      <c r="F51" s="163"/>
      <c r="G51" s="340"/>
      <c r="H51" s="341"/>
    </row>
    <row r="52" spans="1:8" x14ac:dyDescent="0.25">
      <c r="A52" s="366"/>
      <c r="B52" s="366"/>
      <c r="C52" s="154"/>
      <c r="D52" s="54"/>
      <c r="E52" s="160"/>
      <c r="F52" s="163"/>
      <c r="G52" s="340"/>
      <c r="H52" s="341"/>
    </row>
    <row r="53" spans="1:8" x14ac:dyDescent="0.25">
      <c r="A53" s="366"/>
      <c r="B53" s="366"/>
      <c r="C53" s="154"/>
      <c r="D53" s="54"/>
      <c r="E53" s="165"/>
      <c r="F53" s="163"/>
      <c r="G53" s="340"/>
      <c r="H53" s="341"/>
    </row>
    <row r="54" spans="1:8" x14ac:dyDescent="0.25">
      <c r="A54" s="407"/>
      <c r="B54" s="407"/>
      <c r="C54" s="202"/>
      <c r="D54" s="200"/>
      <c r="E54" s="347"/>
      <c r="F54" s="347"/>
      <c r="G54" s="342"/>
      <c r="H54" s="343"/>
    </row>
    <row r="55" spans="1:8" ht="13" x14ac:dyDescent="0.25">
      <c r="A55" s="281" t="s">
        <v>1063</v>
      </c>
      <c r="B55" s="292" t="s">
        <v>19</v>
      </c>
      <c r="C55" s="306"/>
      <c r="D55" s="306"/>
      <c r="E55" s="353"/>
      <c r="F55" s="354"/>
      <c r="G55" s="344"/>
      <c r="H55" s="345">
        <f>SUM(H9:H54)</f>
        <v>0</v>
      </c>
    </row>
    <row r="1048331" spans="5:5" x14ac:dyDescent="0.25">
      <c r="E1048331" s="49"/>
    </row>
  </sheetData>
  <phoneticPr fontId="8" type="noConversion"/>
  <pageMargins left="0.75" right="0.75" top="1" bottom="1" header="0.5" footer="0.5"/>
  <pageSetup paperSize="9" scale="91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95065-D68A-4157-BF5B-2D438841E1B6}">
  <sheetPr>
    <tabColor rgb="FF92D050"/>
  </sheetPr>
  <dimension ref="A1:I1048323"/>
  <sheetViews>
    <sheetView view="pageBreakPreview" zoomScaleNormal="100" zoomScaleSheetLayoutView="100" workbookViewId="0">
      <selection activeCell="A2" sqref="A2"/>
    </sheetView>
  </sheetViews>
  <sheetFormatPr defaultRowHeight="12.5" x14ac:dyDescent="0.25"/>
  <cols>
    <col min="1" max="1" width="8.36328125" style="37" customWidth="1"/>
    <col min="2" max="2" width="9" style="37" bestFit="1" customWidth="1"/>
    <col min="3" max="3" width="3.90625" style="37" customWidth="1"/>
    <col min="4" max="4" width="40.6328125" style="37" customWidth="1"/>
    <col min="5" max="5" width="7.08984375" style="37" customWidth="1"/>
    <col min="6" max="6" width="7.90625" style="37" customWidth="1"/>
    <col min="7" max="7" width="9.54296875" style="37" customWidth="1"/>
    <col min="8" max="8" width="11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3230</v>
      </c>
    </row>
    <row r="2" spans="1:9" x14ac:dyDescent="0.25">
      <c r="A2" s="275" t="s">
        <v>3229</v>
      </c>
    </row>
    <row r="3" spans="1:9" x14ac:dyDescent="0.25">
      <c r="A3" s="276" t="s">
        <v>3228</v>
      </c>
    </row>
    <row r="5" spans="1:9" ht="12.75" customHeight="1" x14ac:dyDescent="0.25">
      <c r="A5" s="107" t="s">
        <v>3049</v>
      </c>
      <c r="B5" s="108"/>
      <c r="C5" s="108"/>
      <c r="D5" s="108"/>
      <c r="E5" s="525"/>
      <c r="F5" s="525"/>
      <c r="G5" s="525"/>
      <c r="H5" s="526"/>
    </row>
    <row r="6" spans="1:9" ht="13" x14ac:dyDescent="0.3">
      <c r="A6" s="217" t="s">
        <v>0</v>
      </c>
      <c r="B6" s="217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375"/>
      <c r="B7" s="375"/>
      <c r="C7" s="324"/>
      <c r="D7" s="299"/>
      <c r="E7" s="327"/>
      <c r="F7" s="327"/>
      <c r="G7" s="360"/>
      <c r="H7" s="328"/>
    </row>
    <row r="8" spans="1:9" x14ac:dyDescent="0.25">
      <c r="A8" s="366"/>
      <c r="B8" s="366"/>
      <c r="C8" s="154"/>
      <c r="D8" s="59"/>
      <c r="E8" s="14"/>
      <c r="F8" s="14"/>
      <c r="G8" s="152"/>
      <c r="H8" s="13"/>
    </row>
    <row r="9" spans="1:9" ht="13" x14ac:dyDescent="0.25">
      <c r="A9" s="366" t="s">
        <v>1086</v>
      </c>
      <c r="B9" s="366"/>
      <c r="C9" s="154"/>
      <c r="D9" s="173" t="s">
        <v>1108</v>
      </c>
      <c r="E9" s="14"/>
      <c r="F9" s="14"/>
      <c r="G9" s="152"/>
      <c r="H9" s="150"/>
    </row>
    <row r="10" spans="1:9" ht="25" x14ac:dyDescent="0.25">
      <c r="A10" s="366"/>
      <c r="B10" s="366" t="s">
        <v>2386</v>
      </c>
      <c r="C10" s="154"/>
      <c r="D10" s="174" t="s">
        <v>1110</v>
      </c>
      <c r="E10" s="163"/>
      <c r="F10" s="163"/>
      <c r="G10" s="352"/>
      <c r="H10" s="351"/>
    </row>
    <row r="11" spans="1:9" ht="14.5" x14ac:dyDescent="0.25">
      <c r="A11" s="366"/>
      <c r="B11" s="366"/>
      <c r="C11" s="154" t="s">
        <v>22</v>
      </c>
      <c r="D11" s="175" t="s">
        <v>2407</v>
      </c>
      <c r="E11" s="182" t="s">
        <v>3019</v>
      </c>
      <c r="F11" s="182">
        <v>60</v>
      </c>
      <c r="G11" s="355"/>
      <c r="H11" s="356"/>
    </row>
    <row r="12" spans="1:9" x14ac:dyDescent="0.25">
      <c r="A12" s="366"/>
      <c r="B12" s="366"/>
      <c r="C12" s="154"/>
      <c r="D12" s="175"/>
      <c r="E12" s="182"/>
      <c r="F12" s="182"/>
      <c r="G12" s="355"/>
      <c r="H12" s="356"/>
    </row>
    <row r="13" spans="1:9" ht="14.5" x14ac:dyDescent="0.25">
      <c r="A13" s="366"/>
      <c r="B13" s="366"/>
      <c r="C13" s="154" t="s">
        <v>24</v>
      </c>
      <c r="D13" s="55" t="s">
        <v>2405</v>
      </c>
      <c r="E13" s="182" t="s">
        <v>3019</v>
      </c>
      <c r="F13" s="182"/>
      <c r="G13" s="355"/>
      <c r="H13" s="356" t="s">
        <v>3008</v>
      </c>
    </row>
    <row r="14" spans="1:9" x14ac:dyDescent="0.25">
      <c r="A14" s="366"/>
      <c r="B14" s="366"/>
      <c r="C14" s="154"/>
      <c r="D14" s="175"/>
      <c r="E14" s="182"/>
      <c r="F14" s="182"/>
      <c r="G14" s="355"/>
      <c r="H14" s="356"/>
      <c r="I14" s="252"/>
    </row>
    <row r="15" spans="1:9" ht="25" x14ac:dyDescent="0.25">
      <c r="A15" s="366"/>
      <c r="B15" s="366" t="s">
        <v>2387</v>
      </c>
      <c r="C15" s="154"/>
      <c r="D15" s="55" t="s">
        <v>1111</v>
      </c>
      <c r="E15" s="182" t="s">
        <v>3019</v>
      </c>
      <c r="F15" s="182">
        <v>20</v>
      </c>
      <c r="G15" s="355"/>
      <c r="H15" s="356"/>
    </row>
    <row r="16" spans="1:9" x14ac:dyDescent="0.25">
      <c r="A16" s="366"/>
      <c r="B16" s="366"/>
      <c r="C16" s="154"/>
      <c r="D16" s="55"/>
      <c r="E16" s="182"/>
      <c r="F16" s="182"/>
      <c r="G16" s="355"/>
      <c r="H16" s="356"/>
    </row>
    <row r="17" spans="1:9" ht="26" x14ac:dyDescent="0.25">
      <c r="A17" s="366" t="s">
        <v>1087</v>
      </c>
      <c r="B17" s="366"/>
      <c r="C17" s="154"/>
      <c r="D17" s="176" t="s">
        <v>1112</v>
      </c>
      <c r="E17" s="182" t="s">
        <v>3020</v>
      </c>
      <c r="F17" s="182">
        <v>120</v>
      </c>
      <c r="G17" s="355"/>
      <c r="H17" s="356"/>
    </row>
    <row r="18" spans="1:9" ht="13" x14ac:dyDescent="0.25">
      <c r="A18" s="366"/>
      <c r="B18" s="366"/>
      <c r="C18" s="154"/>
      <c r="D18" s="176"/>
      <c r="E18" s="182"/>
      <c r="F18" s="182"/>
      <c r="G18" s="355"/>
      <c r="H18" s="356"/>
    </row>
    <row r="19" spans="1:9" ht="13" x14ac:dyDescent="0.25">
      <c r="A19" s="366" t="s">
        <v>1088</v>
      </c>
      <c r="B19" s="366"/>
      <c r="C19" s="154"/>
      <c r="D19" s="176" t="s">
        <v>1113</v>
      </c>
      <c r="E19" s="163"/>
      <c r="F19" s="163"/>
      <c r="G19" s="356"/>
      <c r="H19" s="356"/>
    </row>
    <row r="20" spans="1:9" ht="26" x14ac:dyDescent="0.25">
      <c r="A20" s="366"/>
      <c r="B20" s="366" t="s">
        <v>1114</v>
      </c>
      <c r="C20" s="154"/>
      <c r="D20" s="244" t="s">
        <v>3051</v>
      </c>
      <c r="E20" s="182" t="s">
        <v>3019</v>
      </c>
      <c r="F20" s="182">
        <v>20</v>
      </c>
      <c r="G20" s="355"/>
      <c r="H20" s="356"/>
      <c r="I20" s="252"/>
    </row>
    <row r="21" spans="1:9" x14ac:dyDescent="0.25">
      <c r="A21" s="366"/>
      <c r="B21" s="366"/>
      <c r="C21" s="154"/>
      <c r="D21" s="244"/>
      <c r="E21" s="182"/>
      <c r="F21" s="182"/>
      <c r="G21" s="355"/>
      <c r="H21" s="356"/>
      <c r="I21" s="252"/>
    </row>
    <row r="22" spans="1:9" ht="26" x14ac:dyDescent="0.25">
      <c r="A22" s="366"/>
      <c r="B22" s="366" t="s">
        <v>1115</v>
      </c>
      <c r="C22" s="154"/>
      <c r="D22" s="244" t="s">
        <v>3146</v>
      </c>
      <c r="E22" s="182" t="s">
        <v>3019</v>
      </c>
      <c r="F22" s="182">
        <v>42</v>
      </c>
      <c r="G22" s="355"/>
      <c r="H22" s="356"/>
      <c r="I22" s="252"/>
    </row>
    <row r="23" spans="1:9" x14ac:dyDescent="0.25">
      <c r="A23" s="366"/>
      <c r="B23" s="366"/>
      <c r="C23" s="154"/>
      <c r="D23" s="244"/>
      <c r="E23" s="182"/>
      <c r="F23" s="182"/>
      <c r="G23" s="355"/>
      <c r="H23" s="356"/>
      <c r="I23" s="252"/>
    </row>
    <row r="24" spans="1:9" ht="14.5" x14ac:dyDescent="0.25">
      <c r="A24" s="366" t="s">
        <v>1109</v>
      </c>
      <c r="B24" s="366"/>
      <c r="C24" s="154"/>
      <c r="D24" s="426" t="s">
        <v>3050</v>
      </c>
      <c r="E24" s="182" t="s">
        <v>3020</v>
      </c>
      <c r="F24" s="182">
        <v>200</v>
      </c>
      <c r="G24" s="355"/>
      <c r="H24" s="356"/>
      <c r="I24" s="252"/>
    </row>
    <row r="25" spans="1:9" ht="13" x14ac:dyDescent="0.25">
      <c r="A25" s="366"/>
      <c r="B25" s="366"/>
      <c r="C25" s="154"/>
      <c r="D25" s="426"/>
      <c r="E25" s="182"/>
      <c r="F25" s="182"/>
      <c r="G25" s="355"/>
      <c r="H25" s="356"/>
      <c r="I25" s="252"/>
    </row>
    <row r="26" spans="1:9" ht="26" x14ac:dyDescent="0.25">
      <c r="A26" s="154" t="s">
        <v>1118</v>
      </c>
      <c r="B26" s="366"/>
      <c r="C26" s="154"/>
      <c r="D26" s="177" t="s">
        <v>3235</v>
      </c>
      <c r="E26" s="182" t="s">
        <v>2995</v>
      </c>
      <c r="F26" s="182">
        <v>20</v>
      </c>
      <c r="G26" s="355"/>
      <c r="H26" s="356"/>
      <c r="I26" s="252"/>
    </row>
    <row r="27" spans="1:9" ht="13" x14ac:dyDescent="0.25">
      <c r="A27" s="366"/>
      <c r="B27" s="366"/>
      <c r="C27" s="154"/>
      <c r="D27" s="426"/>
      <c r="E27" s="182"/>
      <c r="F27" s="182"/>
      <c r="G27" s="355"/>
      <c r="H27" s="356"/>
      <c r="I27" s="252"/>
    </row>
    <row r="28" spans="1:9" ht="13" x14ac:dyDescent="0.25">
      <c r="A28" s="366"/>
      <c r="B28" s="366"/>
      <c r="C28" s="154"/>
      <c r="D28" s="426"/>
      <c r="E28" s="182"/>
      <c r="F28" s="182"/>
      <c r="G28" s="355"/>
      <c r="H28" s="356"/>
      <c r="I28" s="252"/>
    </row>
    <row r="29" spans="1:9" ht="13" x14ac:dyDescent="0.25">
      <c r="A29" s="366"/>
      <c r="B29" s="366"/>
      <c r="C29" s="154"/>
      <c r="D29" s="426"/>
      <c r="E29" s="182"/>
      <c r="F29" s="182"/>
      <c r="G29" s="355"/>
      <c r="H29" s="356"/>
      <c r="I29" s="252"/>
    </row>
    <row r="30" spans="1:9" ht="13" x14ac:dyDescent="0.25">
      <c r="A30" s="366"/>
      <c r="B30" s="366"/>
      <c r="C30" s="154"/>
      <c r="D30" s="426"/>
      <c r="E30" s="182"/>
      <c r="F30" s="182"/>
      <c r="G30" s="355"/>
      <c r="H30" s="356"/>
      <c r="I30" s="252"/>
    </row>
    <row r="31" spans="1:9" ht="13" x14ac:dyDescent="0.25">
      <c r="A31" s="366"/>
      <c r="B31" s="366"/>
      <c r="C31" s="154"/>
      <c r="D31" s="426"/>
      <c r="E31" s="182"/>
      <c r="F31" s="182"/>
      <c r="G31" s="355"/>
      <c r="H31" s="356"/>
      <c r="I31" s="252"/>
    </row>
    <row r="32" spans="1:9" ht="13" x14ac:dyDescent="0.25">
      <c r="A32" s="366"/>
      <c r="B32" s="366"/>
      <c r="C32" s="154"/>
      <c r="D32" s="426"/>
      <c r="E32" s="182"/>
      <c r="F32" s="182"/>
      <c r="G32" s="355"/>
      <c r="H32" s="356"/>
      <c r="I32" s="252"/>
    </row>
    <row r="33" spans="1:9" ht="13" x14ac:dyDescent="0.25">
      <c r="A33" s="366"/>
      <c r="B33" s="366"/>
      <c r="C33" s="154"/>
      <c r="D33" s="426"/>
      <c r="E33" s="182"/>
      <c r="F33" s="182"/>
      <c r="G33" s="355"/>
      <c r="H33" s="356"/>
      <c r="I33" s="252"/>
    </row>
    <row r="34" spans="1:9" ht="13" x14ac:dyDescent="0.25">
      <c r="A34" s="366"/>
      <c r="B34" s="366"/>
      <c r="C34" s="154"/>
      <c r="D34" s="426"/>
      <c r="E34" s="182"/>
      <c r="F34" s="182"/>
      <c r="G34" s="355"/>
      <c r="H34" s="356"/>
      <c r="I34" s="252"/>
    </row>
    <row r="35" spans="1:9" ht="13" x14ac:dyDescent="0.25">
      <c r="A35" s="366"/>
      <c r="B35" s="366"/>
      <c r="C35" s="154"/>
      <c r="D35" s="426"/>
      <c r="E35" s="182"/>
      <c r="F35" s="182"/>
      <c r="G35" s="355"/>
      <c r="H35" s="356"/>
      <c r="I35" s="252"/>
    </row>
    <row r="36" spans="1:9" ht="13" x14ac:dyDescent="0.25">
      <c r="A36" s="366"/>
      <c r="B36" s="366"/>
      <c r="C36" s="154"/>
      <c r="D36" s="426"/>
      <c r="E36" s="182"/>
      <c r="F36" s="182"/>
      <c r="G36" s="355"/>
      <c r="H36" s="356"/>
      <c r="I36" s="252"/>
    </row>
    <row r="37" spans="1:9" ht="13" x14ac:dyDescent="0.25">
      <c r="A37" s="366"/>
      <c r="B37" s="366"/>
      <c r="C37" s="154"/>
      <c r="D37" s="426"/>
      <c r="E37" s="182"/>
      <c r="F37" s="182"/>
      <c r="G37" s="355"/>
      <c r="H37" s="356"/>
      <c r="I37" s="252"/>
    </row>
    <row r="38" spans="1:9" ht="13" x14ac:dyDescent="0.25">
      <c r="A38" s="366"/>
      <c r="B38" s="366"/>
      <c r="C38" s="154"/>
      <c r="D38" s="426"/>
      <c r="E38" s="182"/>
      <c r="F38" s="182"/>
      <c r="G38" s="355"/>
      <c r="H38" s="356"/>
      <c r="I38" s="252"/>
    </row>
    <row r="39" spans="1:9" ht="13" x14ac:dyDescent="0.25">
      <c r="A39" s="366"/>
      <c r="B39" s="366"/>
      <c r="C39" s="154"/>
      <c r="D39" s="426"/>
      <c r="E39" s="182"/>
      <c r="F39" s="182"/>
      <c r="G39" s="355"/>
      <c r="H39" s="356"/>
      <c r="I39" s="252"/>
    </row>
    <row r="40" spans="1:9" ht="13" x14ac:dyDescent="0.25">
      <c r="A40" s="366"/>
      <c r="B40" s="366"/>
      <c r="C40" s="154"/>
      <c r="D40" s="426"/>
      <c r="E40" s="182"/>
      <c r="F40" s="182"/>
      <c r="G40" s="355"/>
      <c r="H40" s="356"/>
      <c r="I40" s="252"/>
    </row>
    <row r="41" spans="1:9" ht="13" x14ac:dyDescent="0.25">
      <c r="A41" s="366"/>
      <c r="B41" s="366"/>
      <c r="C41" s="154"/>
      <c r="D41" s="426"/>
      <c r="E41" s="182"/>
      <c r="F41" s="182"/>
      <c r="G41" s="355"/>
      <c r="H41" s="356"/>
      <c r="I41" s="252"/>
    </row>
    <row r="42" spans="1:9" ht="13" x14ac:dyDescent="0.25">
      <c r="A42" s="366"/>
      <c r="B42" s="366"/>
      <c r="C42" s="154"/>
      <c r="D42" s="426"/>
      <c r="E42" s="182"/>
      <c r="F42" s="182"/>
      <c r="G42" s="355"/>
      <c r="H42" s="356"/>
      <c r="I42" s="252"/>
    </row>
    <row r="43" spans="1:9" ht="13" x14ac:dyDescent="0.25">
      <c r="A43" s="366"/>
      <c r="B43" s="366"/>
      <c r="C43" s="154"/>
      <c r="D43" s="426"/>
      <c r="E43" s="182"/>
      <c r="F43" s="182"/>
      <c r="G43" s="355"/>
      <c r="H43" s="356"/>
      <c r="I43" s="252"/>
    </row>
    <row r="44" spans="1:9" x14ac:dyDescent="0.25">
      <c r="A44" s="366"/>
      <c r="B44" s="366"/>
      <c r="C44" s="154"/>
      <c r="D44" s="59"/>
      <c r="E44" s="163"/>
      <c r="F44" s="163"/>
      <c r="G44" s="356"/>
      <c r="H44" s="356"/>
    </row>
    <row r="45" spans="1:9" ht="13" x14ac:dyDescent="0.25">
      <c r="A45" s="366"/>
      <c r="B45" s="366"/>
      <c r="C45" s="154"/>
      <c r="D45" s="124"/>
      <c r="E45" s="163"/>
      <c r="F45" s="163"/>
      <c r="G45" s="356"/>
      <c r="H45" s="356"/>
    </row>
    <row r="46" spans="1:9" x14ac:dyDescent="0.25">
      <c r="A46" s="407"/>
      <c r="B46" s="407"/>
      <c r="C46" s="202"/>
      <c r="D46" s="200"/>
      <c r="E46" s="347"/>
      <c r="F46" s="332"/>
      <c r="G46" s="358"/>
      <c r="H46" s="358"/>
    </row>
    <row r="47" spans="1:9" ht="13" x14ac:dyDescent="0.25">
      <c r="A47" s="281" t="s">
        <v>1084</v>
      </c>
      <c r="B47" s="529" t="s">
        <v>19</v>
      </c>
      <c r="C47" s="530"/>
      <c r="D47" s="530"/>
      <c r="E47" s="530"/>
      <c r="F47" s="530"/>
      <c r="G47" s="531"/>
      <c r="H47" s="359"/>
    </row>
    <row r="1048323" spans="5:5" x14ac:dyDescent="0.25">
      <c r="E1048323" s="49"/>
    </row>
  </sheetData>
  <mergeCells count="2">
    <mergeCell ref="E5:H5"/>
    <mergeCell ref="B47:G47"/>
  </mergeCells>
  <phoneticPr fontId="8" type="noConversion"/>
  <pageMargins left="0.75" right="0.75" top="1" bottom="1" header="0.5" footer="0.5"/>
  <pageSetup paperSize="9" scale="89" orientation="portrait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3B065-9139-411E-97C8-5A21B54CB08E}">
  <dimension ref="A1:G1048287"/>
  <sheetViews>
    <sheetView view="pageBreakPreview" zoomScaleNormal="100" zoomScaleSheetLayoutView="100" workbookViewId="0">
      <selection activeCell="A5" sqref="A5:B6"/>
    </sheetView>
  </sheetViews>
  <sheetFormatPr defaultRowHeight="12.5" x14ac:dyDescent="0.25"/>
  <cols>
    <col min="1" max="1" width="9.36328125" style="37" customWidth="1"/>
    <col min="2" max="2" width="40.6328125" style="37" customWidth="1"/>
    <col min="3" max="3" width="25.54296875" style="37" bestFit="1" customWidth="1"/>
    <col min="4" max="6" width="20.6328125" style="37" customWidth="1"/>
    <col min="7" max="255" width="9.08984375" style="37"/>
    <col min="256" max="256" width="9.36328125" style="37" customWidth="1"/>
    <col min="257" max="257" width="6.6328125" style="37" customWidth="1"/>
    <col min="258" max="258" width="40.6328125" style="37" customWidth="1"/>
    <col min="259" max="262" width="9.36328125" style="37" customWidth="1"/>
    <col min="263" max="511" width="9.08984375" style="37"/>
    <col min="512" max="512" width="9.36328125" style="37" customWidth="1"/>
    <col min="513" max="513" width="6.6328125" style="37" customWidth="1"/>
    <col min="514" max="514" width="40.6328125" style="37" customWidth="1"/>
    <col min="515" max="518" width="9.36328125" style="37" customWidth="1"/>
    <col min="519" max="767" width="9.08984375" style="37"/>
    <col min="768" max="768" width="9.36328125" style="37" customWidth="1"/>
    <col min="769" max="769" width="6.6328125" style="37" customWidth="1"/>
    <col min="770" max="770" width="40.6328125" style="37" customWidth="1"/>
    <col min="771" max="774" width="9.36328125" style="37" customWidth="1"/>
    <col min="775" max="1023" width="9.08984375" style="37"/>
    <col min="1024" max="1024" width="9.36328125" style="37" customWidth="1"/>
    <col min="1025" max="1025" width="6.6328125" style="37" customWidth="1"/>
    <col min="1026" max="1026" width="40.6328125" style="37" customWidth="1"/>
    <col min="1027" max="1030" width="9.36328125" style="37" customWidth="1"/>
    <col min="1031" max="1279" width="9.08984375" style="37"/>
    <col min="1280" max="1280" width="9.36328125" style="37" customWidth="1"/>
    <col min="1281" max="1281" width="6.6328125" style="37" customWidth="1"/>
    <col min="1282" max="1282" width="40.6328125" style="37" customWidth="1"/>
    <col min="1283" max="1286" width="9.36328125" style="37" customWidth="1"/>
    <col min="1287" max="1535" width="9.08984375" style="37"/>
    <col min="1536" max="1536" width="9.36328125" style="37" customWidth="1"/>
    <col min="1537" max="1537" width="6.6328125" style="37" customWidth="1"/>
    <col min="1538" max="1538" width="40.6328125" style="37" customWidth="1"/>
    <col min="1539" max="1542" width="9.36328125" style="37" customWidth="1"/>
    <col min="1543" max="1791" width="9.08984375" style="37"/>
    <col min="1792" max="1792" width="9.36328125" style="37" customWidth="1"/>
    <col min="1793" max="1793" width="6.6328125" style="37" customWidth="1"/>
    <col min="1794" max="1794" width="40.6328125" style="37" customWidth="1"/>
    <col min="1795" max="1798" width="9.36328125" style="37" customWidth="1"/>
    <col min="1799" max="2047" width="9.08984375" style="37"/>
    <col min="2048" max="2048" width="9.36328125" style="37" customWidth="1"/>
    <col min="2049" max="2049" width="6.6328125" style="37" customWidth="1"/>
    <col min="2050" max="2050" width="40.6328125" style="37" customWidth="1"/>
    <col min="2051" max="2054" width="9.36328125" style="37" customWidth="1"/>
    <col min="2055" max="2303" width="9.08984375" style="37"/>
    <col min="2304" max="2304" width="9.36328125" style="37" customWidth="1"/>
    <col min="2305" max="2305" width="6.6328125" style="37" customWidth="1"/>
    <col min="2306" max="2306" width="40.6328125" style="37" customWidth="1"/>
    <col min="2307" max="2310" width="9.36328125" style="37" customWidth="1"/>
    <col min="2311" max="2559" width="9.08984375" style="37"/>
    <col min="2560" max="2560" width="9.36328125" style="37" customWidth="1"/>
    <col min="2561" max="2561" width="6.6328125" style="37" customWidth="1"/>
    <col min="2562" max="2562" width="40.6328125" style="37" customWidth="1"/>
    <col min="2563" max="2566" width="9.36328125" style="37" customWidth="1"/>
    <col min="2567" max="2815" width="9.08984375" style="37"/>
    <col min="2816" max="2816" width="9.36328125" style="37" customWidth="1"/>
    <col min="2817" max="2817" width="6.6328125" style="37" customWidth="1"/>
    <col min="2818" max="2818" width="40.6328125" style="37" customWidth="1"/>
    <col min="2819" max="2822" width="9.36328125" style="37" customWidth="1"/>
    <col min="2823" max="3071" width="9.08984375" style="37"/>
    <col min="3072" max="3072" width="9.36328125" style="37" customWidth="1"/>
    <col min="3073" max="3073" width="6.6328125" style="37" customWidth="1"/>
    <col min="3074" max="3074" width="40.6328125" style="37" customWidth="1"/>
    <col min="3075" max="3078" width="9.36328125" style="37" customWidth="1"/>
    <col min="3079" max="3327" width="9.08984375" style="37"/>
    <col min="3328" max="3328" width="9.36328125" style="37" customWidth="1"/>
    <col min="3329" max="3329" width="6.6328125" style="37" customWidth="1"/>
    <col min="3330" max="3330" width="40.6328125" style="37" customWidth="1"/>
    <col min="3331" max="3334" width="9.36328125" style="37" customWidth="1"/>
    <col min="3335" max="3583" width="9.08984375" style="37"/>
    <col min="3584" max="3584" width="9.36328125" style="37" customWidth="1"/>
    <col min="3585" max="3585" width="6.6328125" style="37" customWidth="1"/>
    <col min="3586" max="3586" width="40.6328125" style="37" customWidth="1"/>
    <col min="3587" max="3590" width="9.36328125" style="37" customWidth="1"/>
    <col min="3591" max="3839" width="9.08984375" style="37"/>
    <col min="3840" max="3840" width="9.36328125" style="37" customWidth="1"/>
    <col min="3841" max="3841" width="6.6328125" style="37" customWidth="1"/>
    <col min="3842" max="3842" width="40.6328125" style="37" customWidth="1"/>
    <col min="3843" max="3846" width="9.36328125" style="37" customWidth="1"/>
    <col min="3847" max="4095" width="9.08984375" style="37"/>
    <col min="4096" max="4096" width="9.36328125" style="37" customWidth="1"/>
    <col min="4097" max="4097" width="6.6328125" style="37" customWidth="1"/>
    <col min="4098" max="4098" width="40.6328125" style="37" customWidth="1"/>
    <col min="4099" max="4102" width="9.36328125" style="37" customWidth="1"/>
    <col min="4103" max="4351" width="9.08984375" style="37"/>
    <col min="4352" max="4352" width="9.36328125" style="37" customWidth="1"/>
    <col min="4353" max="4353" width="6.6328125" style="37" customWidth="1"/>
    <col min="4354" max="4354" width="40.6328125" style="37" customWidth="1"/>
    <col min="4355" max="4358" width="9.36328125" style="37" customWidth="1"/>
    <col min="4359" max="4607" width="9.08984375" style="37"/>
    <col min="4608" max="4608" width="9.36328125" style="37" customWidth="1"/>
    <col min="4609" max="4609" width="6.6328125" style="37" customWidth="1"/>
    <col min="4610" max="4610" width="40.6328125" style="37" customWidth="1"/>
    <col min="4611" max="4614" width="9.36328125" style="37" customWidth="1"/>
    <col min="4615" max="4863" width="9.08984375" style="37"/>
    <col min="4864" max="4864" width="9.36328125" style="37" customWidth="1"/>
    <col min="4865" max="4865" width="6.6328125" style="37" customWidth="1"/>
    <col min="4866" max="4866" width="40.6328125" style="37" customWidth="1"/>
    <col min="4867" max="4870" width="9.36328125" style="37" customWidth="1"/>
    <col min="4871" max="5119" width="9.08984375" style="37"/>
    <col min="5120" max="5120" width="9.36328125" style="37" customWidth="1"/>
    <col min="5121" max="5121" width="6.6328125" style="37" customWidth="1"/>
    <col min="5122" max="5122" width="40.6328125" style="37" customWidth="1"/>
    <col min="5123" max="5126" width="9.36328125" style="37" customWidth="1"/>
    <col min="5127" max="5375" width="9.08984375" style="37"/>
    <col min="5376" max="5376" width="9.36328125" style="37" customWidth="1"/>
    <col min="5377" max="5377" width="6.6328125" style="37" customWidth="1"/>
    <col min="5378" max="5378" width="40.6328125" style="37" customWidth="1"/>
    <col min="5379" max="5382" width="9.36328125" style="37" customWidth="1"/>
    <col min="5383" max="5631" width="9.08984375" style="37"/>
    <col min="5632" max="5632" width="9.36328125" style="37" customWidth="1"/>
    <col min="5633" max="5633" width="6.6328125" style="37" customWidth="1"/>
    <col min="5634" max="5634" width="40.6328125" style="37" customWidth="1"/>
    <col min="5635" max="5638" width="9.36328125" style="37" customWidth="1"/>
    <col min="5639" max="5887" width="9.08984375" style="37"/>
    <col min="5888" max="5888" width="9.36328125" style="37" customWidth="1"/>
    <col min="5889" max="5889" width="6.6328125" style="37" customWidth="1"/>
    <col min="5890" max="5890" width="40.6328125" style="37" customWidth="1"/>
    <col min="5891" max="5894" width="9.36328125" style="37" customWidth="1"/>
    <col min="5895" max="6143" width="9.08984375" style="37"/>
    <col min="6144" max="6144" width="9.36328125" style="37" customWidth="1"/>
    <col min="6145" max="6145" width="6.6328125" style="37" customWidth="1"/>
    <col min="6146" max="6146" width="40.6328125" style="37" customWidth="1"/>
    <col min="6147" max="6150" width="9.36328125" style="37" customWidth="1"/>
    <col min="6151" max="6399" width="9.08984375" style="37"/>
    <col min="6400" max="6400" width="9.36328125" style="37" customWidth="1"/>
    <col min="6401" max="6401" width="6.6328125" style="37" customWidth="1"/>
    <col min="6402" max="6402" width="40.6328125" style="37" customWidth="1"/>
    <col min="6403" max="6406" width="9.36328125" style="37" customWidth="1"/>
    <col min="6407" max="6655" width="9.08984375" style="37"/>
    <col min="6656" max="6656" width="9.36328125" style="37" customWidth="1"/>
    <col min="6657" max="6657" width="6.6328125" style="37" customWidth="1"/>
    <col min="6658" max="6658" width="40.6328125" style="37" customWidth="1"/>
    <col min="6659" max="6662" width="9.36328125" style="37" customWidth="1"/>
    <col min="6663" max="6911" width="9.08984375" style="37"/>
    <col min="6912" max="6912" width="9.36328125" style="37" customWidth="1"/>
    <col min="6913" max="6913" width="6.6328125" style="37" customWidth="1"/>
    <col min="6914" max="6914" width="40.6328125" style="37" customWidth="1"/>
    <col min="6915" max="6918" width="9.36328125" style="37" customWidth="1"/>
    <col min="6919" max="7167" width="9.08984375" style="37"/>
    <col min="7168" max="7168" width="9.36328125" style="37" customWidth="1"/>
    <col min="7169" max="7169" width="6.6328125" style="37" customWidth="1"/>
    <col min="7170" max="7170" width="40.6328125" style="37" customWidth="1"/>
    <col min="7171" max="7174" width="9.36328125" style="37" customWidth="1"/>
    <col min="7175" max="7423" width="9.08984375" style="37"/>
    <col min="7424" max="7424" width="9.36328125" style="37" customWidth="1"/>
    <col min="7425" max="7425" width="6.6328125" style="37" customWidth="1"/>
    <col min="7426" max="7426" width="40.6328125" style="37" customWidth="1"/>
    <col min="7427" max="7430" width="9.36328125" style="37" customWidth="1"/>
    <col min="7431" max="7679" width="9.08984375" style="37"/>
    <col min="7680" max="7680" width="9.36328125" style="37" customWidth="1"/>
    <col min="7681" max="7681" width="6.6328125" style="37" customWidth="1"/>
    <col min="7682" max="7682" width="40.6328125" style="37" customWidth="1"/>
    <col min="7683" max="7686" width="9.36328125" style="37" customWidth="1"/>
    <col min="7687" max="7935" width="9.08984375" style="37"/>
    <col min="7936" max="7936" width="9.36328125" style="37" customWidth="1"/>
    <col min="7937" max="7937" width="6.6328125" style="37" customWidth="1"/>
    <col min="7938" max="7938" width="40.6328125" style="37" customWidth="1"/>
    <col min="7939" max="7942" width="9.36328125" style="37" customWidth="1"/>
    <col min="7943" max="8191" width="9.08984375" style="37"/>
    <col min="8192" max="8192" width="9.36328125" style="37" customWidth="1"/>
    <col min="8193" max="8193" width="6.6328125" style="37" customWidth="1"/>
    <col min="8194" max="8194" width="40.6328125" style="37" customWidth="1"/>
    <col min="8195" max="8198" width="9.36328125" style="37" customWidth="1"/>
    <col min="8199" max="8447" width="9.08984375" style="37"/>
    <col min="8448" max="8448" width="9.36328125" style="37" customWidth="1"/>
    <col min="8449" max="8449" width="6.6328125" style="37" customWidth="1"/>
    <col min="8450" max="8450" width="40.6328125" style="37" customWidth="1"/>
    <col min="8451" max="8454" width="9.36328125" style="37" customWidth="1"/>
    <col min="8455" max="8703" width="9.08984375" style="37"/>
    <col min="8704" max="8704" width="9.36328125" style="37" customWidth="1"/>
    <col min="8705" max="8705" width="6.6328125" style="37" customWidth="1"/>
    <col min="8706" max="8706" width="40.6328125" style="37" customWidth="1"/>
    <col min="8707" max="8710" width="9.36328125" style="37" customWidth="1"/>
    <col min="8711" max="8959" width="9.08984375" style="37"/>
    <col min="8960" max="8960" width="9.36328125" style="37" customWidth="1"/>
    <col min="8961" max="8961" width="6.6328125" style="37" customWidth="1"/>
    <col min="8962" max="8962" width="40.6328125" style="37" customWidth="1"/>
    <col min="8963" max="8966" width="9.36328125" style="37" customWidth="1"/>
    <col min="8967" max="9215" width="9.08984375" style="37"/>
    <col min="9216" max="9216" width="9.36328125" style="37" customWidth="1"/>
    <col min="9217" max="9217" width="6.6328125" style="37" customWidth="1"/>
    <col min="9218" max="9218" width="40.6328125" style="37" customWidth="1"/>
    <col min="9219" max="9222" width="9.36328125" style="37" customWidth="1"/>
    <col min="9223" max="9471" width="9.08984375" style="37"/>
    <col min="9472" max="9472" width="9.36328125" style="37" customWidth="1"/>
    <col min="9473" max="9473" width="6.6328125" style="37" customWidth="1"/>
    <col min="9474" max="9474" width="40.6328125" style="37" customWidth="1"/>
    <col min="9475" max="9478" width="9.36328125" style="37" customWidth="1"/>
    <col min="9479" max="9727" width="9.08984375" style="37"/>
    <col min="9728" max="9728" width="9.36328125" style="37" customWidth="1"/>
    <col min="9729" max="9729" width="6.6328125" style="37" customWidth="1"/>
    <col min="9730" max="9730" width="40.6328125" style="37" customWidth="1"/>
    <col min="9731" max="9734" width="9.36328125" style="37" customWidth="1"/>
    <col min="9735" max="9983" width="9.08984375" style="37"/>
    <col min="9984" max="9984" width="9.36328125" style="37" customWidth="1"/>
    <col min="9985" max="9985" width="6.6328125" style="37" customWidth="1"/>
    <col min="9986" max="9986" width="40.6328125" style="37" customWidth="1"/>
    <col min="9987" max="9990" width="9.36328125" style="37" customWidth="1"/>
    <col min="9991" max="10239" width="9.08984375" style="37"/>
    <col min="10240" max="10240" width="9.36328125" style="37" customWidth="1"/>
    <col min="10241" max="10241" width="6.6328125" style="37" customWidth="1"/>
    <col min="10242" max="10242" width="40.6328125" style="37" customWidth="1"/>
    <col min="10243" max="10246" width="9.36328125" style="37" customWidth="1"/>
    <col min="10247" max="10495" width="9.08984375" style="37"/>
    <col min="10496" max="10496" width="9.36328125" style="37" customWidth="1"/>
    <col min="10497" max="10497" width="6.6328125" style="37" customWidth="1"/>
    <col min="10498" max="10498" width="40.6328125" style="37" customWidth="1"/>
    <col min="10499" max="10502" width="9.36328125" style="37" customWidth="1"/>
    <col min="10503" max="10751" width="9.08984375" style="37"/>
    <col min="10752" max="10752" width="9.36328125" style="37" customWidth="1"/>
    <col min="10753" max="10753" width="6.6328125" style="37" customWidth="1"/>
    <col min="10754" max="10754" width="40.6328125" style="37" customWidth="1"/>
    <col min="10755" max="10758" width="9.36328125" style="37" customWidth="1"/>
    <col min="10759" max="11007" width="9.08984375" style="37"/>
    <col min="11008" max="11008" width="9.36328125" style="37" customWidth="1"/>
    <col min="11009" max="11009" width="6.6328125" style="37" customWidth="1"/>
    <col min="11010" max="11010" width="40.6328125" style="37" customWidth="1"/>
    <col min="11011" max="11014" width="9.36328125" style="37" customWidth="1"/>
    <col min="11015" max="11263" width="9.08984375" style="37"/>
    <col min="11264" max="11264" width="9.36328125" style="37" customWidth="1"/>
    <col min="11265" max="11265" width="6.6328125" style="37" customWidth="1"/>
    <col min="11266" max="11266" width="40.6328125" style="37" customWidth="1"/>
    <col min="11267" max="11270" width="9.36328125" style="37" customWidth="1"/>
    <col min="11271" max="11519" width="9.08984375" style="37"/>
    <col min="11520" max="11520" width="9.36328125" style="37" customWidth="1"/>
    <col min="11521" max="11521" width="6.6328125" style="37" customWidth="1"/>
    <col min="11522" max="11522" width="40.6328125" style="37" customWidth="1"/>
    <col min="11523" max="11526" width="9.36328125" style="37" customWidth="1"/>
    <col min="11527" max="11775" width="9.08984375" style="37"/>
    <col min="11776" max="11776" width="9.36328125" style="37" customWidth="1"/>
    <col min="11777" max="11777" width="6.6328125" style="37" customWidth="1"/>
    <col min="11778" max="11778" width="40.6328125" style="37" customWidth="1"/>
    <col min="11779" max="11782" width="9.36328125" style="37" customWidth="1"/>
    <col min="11783" max="12031" width="9.08984375" style="37"/>
    <col min="12032" max="12032" width="9.36328125" style="37" customWidth="1"/>
    <col min="12033" max="12033" width="6.6328125" style="37" customWidth="1"/>
    <col min="12034" max="12034" width="40.6328125" style="37" customWidth="1"/>
    <col min="12035" max="12038" width="9.36328125" style="37" customWidth="1"/>
    <col min="12039" max="12287" width="9.08984375" style="37"/>
    <col min="12288" max="12288" width="9.36328125" style="37" customWidth="1"/>
    <col min="12289" max="12289" width="6.6328125" style="37" customWidth="1"/>
    <col min="12290" max="12290" width="40.6328125" style="37" customWidth="1"/>
    <col min="12291" max="12294" width="9.36328125" style="37" customWidth="1"/>
    <col min="12295" max="12543" width="9.08984375" style="37"/>
    <col min="12544" max="12544" width="9.36328125" style="37" customWidth="1"/>
    <col min="12545" max="12545" width="6.6328125" style="37" customWidth="1"/>
    <col min="12546" max="12546" width="40.6328125" style="37" customWidth="1"/>
    <col min="12547" max="12550" width="9.36328125" style="37" customWidth="1"/>
    <col min="12551" max="12799" width="9.08984375" style="37"/>
    <col min="12800" max="12800" width="9.36328125" style="37" customWidth="1"/>
    <col min="12801" max="12801" width="6.6328125" style="37" customWidth="1"/>
    <col min="12802" max="12802" width="40.6328125" style="37" customWidth="1"/>
    <col min="12803" max="12806" width="9.36328125" style="37" customWidth="1"/>
    <col min="12807" max="13055" width="9.08984375" style="37"/>
    <col min="13056" max="13056" width="9.36328125" style="37" customWidth="1"/>
    <col min="13057" max="13057" width="6.6328125" style="37" customWidth="1"/>
    <col min="13058" max="13058" width="40.6328125" style="37" customWidth="1"/>
    <col min="13059" max="13062" width="9.36328125" style="37" customWidth="1"/>
    <col min="13063" max="13311" width="9.08984375" style="37"/>
    <col min="13312" max="13312" width="9.36328125" style="37" customWidth="1"/>
    <col min="13313" max="13313" width="6.6328125" style="37" customWidth="1"/>
    <col min="13314" max="13314" width="40.6328125" style="37" customWidth="1"/>
    <col min="13315" max="13318" width="9.36328125" style="37" customWidth="1"/>
    <col min="13319" max="13567" width="9.08984375" style="37"/>
    <col min="13568" max="13568" width="9.36328125" style="37" customWidth="1"/>
    <col min="13569" max="13569" width="6.6328125" style="37" customWidth="1"/>
    <col min="13570" max="13570" width="40.6328125" style="37" customWidth="1"/>
    <col min="13571" max="13574" width="9.36328125" style="37" customWidth="1"/>
    <col min="13575" max="13823" width="9.08984375" style="37"/>
    <col min="13824" max="13824" width="9.36328125" style="37" customWidth="1"/>
    <col min="13825" max="13825" width="6.6328125" style="37" customWidth="1"/>
    <col min="13826" max="13826" width="40.6328125" style="37" customWidth="1"/>
    <col min="13827" max="13830" width="9.36328125" style="37" customWidth="1"/>
    <col min="13831" max="14079" width="9.08984375" style="37"/>
    <col min="14080" max="14080" width="9.36328125" style="37" customWidth="1"/>
    <col min="14081" max="14081" width="6.6328125" style="37" customWidth="1"/>
    <col min="14082" max="14082" width="40.6328125" style="37" customWidth="1"/>
    <col min="14083" max="14086" width="9.36328125" style="37" customWidth="1"/>
    <col min="14087" max="14335" width="9.08984375" style="37"/>
    <col min="14336" max="14336" width="9.36328125" style="37" customWidth="1"/>
    <col min="14337" max="14337" width="6.6328125" style="37" customWidth="1"/>
    <col min="14338" max="14338" width="40.6328125" style="37" customWidth="1"/>
    <col min="14339" max="14342" width="9.36328125" style="37" customWidth="1"/>
    <col min="14343" max="14591" width="9.08984375" style="37"/>
    <col min="14592" max="14592" width="9.36328125" style="37" customWidth="1"/>
    <col min="14593" max="14593" width="6.6328125" style="37" customWidth="1"/>
    <col min="14594" max="14594" width="40.6328125" style="37" customWidth="1"/>
    <col min="14595" max="14598" width="9.36328125" style="37" customWidth="1"/>
    <col min="14599" max="14847" width="9.08984375" style="37"/>
    <col min="14848" max="14848" width="9.36328125" style="37" customWidth="1"/>
    <col min="14849" max="14849" width="6.6328125" style="37" customWidth="1"/>
    <col min="14850" max="14850" width="40.6328125" style="37" customWidth="1"/>
    <col min="14851" max="14854" width="9.36328125" style="37" customWidth="1"/>
    <col min="14855" max="15103" width="9.08984375" style="37"/>
    <col min="15104" max="15104" width="9.36328125" style="37" customWidth="1"/>
    <col min="15105" max="15105" width="6.6328125" style="37" customWidth="1"/>
    <col min="15106" max="15106" width="40.6328125" style="37" customWidth="1"/>
    <col min="15107" max="15110" width="9.36328125" style="37" customWidth="1"/>
    <col min="15111" max="15359" width="9.08984375" style="37"/>
    <col min="15360" max="15360" width="9.36328125" style="37" customWidth="1"/>
    <col min="15361" max="15361" width="6.6328125" style="37" customWidth="1"/>
    <col min="15362" max="15362" width="40.6328125" style="37" customWidth="1"/>
    <col min="15363" max="15366" width="9.36328125" style="37" customWidth="1"/>
    <col min="15367" max="15615" width="9.08984375" style="37"/>
    <col min="15616" max="15616" width="9.36328125" style="37" customWidth="1"/>
    <col min="15617" max="15617" width="6.6328125" style="37" customWidth="1"/>
    <col min="15618" max="15618" width="40.6328125" style="37" customWidth="1"/>
    <col min="15619" max="15622" width="9.36328125" style="37" customWidth="1"/>
    <col min="15623" max="15871" width="9.08984375" style="37"/>
    <col min="15872" max="15872" width="9.36328125" style="37" customWidth="1"/>
    <col min="15873" max="15873" width="6.6328125" style="37" customWidth="1"/>
    <col min="15874" max="15874" width="40.6328125" style="37" customWidth="1"/>
    <col min="15875" max="15878" width="9.36328125" style="37" customWidth="1"/>
    <col min="15879" max="16127" width="9.08984375" style="37"/>
    <col min="16128" max="16128" width="9.36328125" style="37" customWidth="1"/>
    <col min="16129" max="16129" width="6.6328125" style="37" customWidth="1"/>
    <col min="16130" max="16130" width="40.6328125" style="37" customWidth="1"/>
    <col min="16131" max="16134" width="9.36328125" style="37" customWidth="1"/>
    <col min="16135" max="16384" width="9.08984375" style="37"/>
  </cols>
  <sheetData>
    <row r="1" spans="1:7" ht="48" customHeight="1" x14ac:dyDescent="0.25">
      <c r="A1" s="35" t="s">
        <v>1116</v>
      </c>
      <c r="B1" s="36"/>
      <c r="C1" s="533" t="s">
        <v>1117</v>
      </c>
      <c r="D1" s="533"/>
      <c r="E1" s="533"/>
      <c r="F1" s="533"/>
    </row>
    <row r="2" spans="1:7" ht="13" x14ac:dyDescent="0.3">
      <c r="A2" s="38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251" t="s">
        <v>2982</v>
      </c>
    </row>
    <row r="3" spans="1:7" x14ac:dyDescent="0.25">
      <c r="A3" s="40"/>
      <c r="B3" s="41"/>
      <c r="C3" s="5"/>
      <c r="D3" s="5"/>
      <c r="E3" s="77"/>
      <c r="F3" s="77"/>
    </row>
    <row r="4" spans="1:7" x14ac:dyDescent="0.25">
      <c r="A4" s="153"/>
      <c r="B4" s="59"/>
      <c r="C4" s="14"/>
      <c r="D4" s="14"/>
      <c r="E4" s="151"/>
      <c r="F4" s="151"/>
    </row>
    <row r="5" spans="1:7" ht="13" x14ac:dyDescent="0.25">
      <c r="A5" s="153" t="s">
        <v>1118</v>
      </c>
      <c r="B5" s="177" t="s">
        <v>1119</v>
      </c>
      <c r="C5" s="128" t="s">
        <v>132</v>
      </c>
      <c r="D5" s="128"/>
      <c r="E5" s="148"/>
      <c r="F5" s="151">
        <f>D5*E5</f>
        <v>0</v>
      </c>
    </row>
    <row r="6" spans="1:7" ht="13" x14ac:dyDescent="0.25">
      <c r="A6" s="153" t="s">
        <v>1121</v>
      </c>
      <c r="B6" s="177" t="s">
        <v>1120</v>
      </c>
      <c r="C6" s="128" t="s">
        <v>132</v>
      </c>
      <c r="D6" s="128"/>
      <c r="E6" s="148"/>
      <c r="F6" s="151">
        <f>D6*E6</f>
        <v>0</v>
      </c>
    </row>
    <row r="7" spans="1:7" ht="26" x14ac:dyDescent="0.25">
      <c r="A7" s="153" t="s">
        <v>1122</v>
      </c>
      <c r="B7" s="245" t="s">
        <v>2654</v>
      </c>
      <c r="C7" s="128" t="s">
        <v>132</v>
      </c>
      <c r="D7" s="128"/>
      <c r="E7" s="148"/>
      <c r="F7" s="151">
        <f>D7*E7</f>
        <v>0</v>
      </c>
      <c r="G7" s="252" t="s">
        <v>2981</v>
      </c>
    </row>
    <row r="8" spans="1:7" x14ac:dyDescent="0.25">
      <c r="A8" s="153"/>
      <c r="B8" s="59"/>
      <c r="C8" s="14"/>
      <c r="D8" s="14"/>
      <c r="E8" s="151"/>
      <c r="F8" s="151"/>
    </row>
    <row r="9" spans="1:7" ht="13" x14ac:dyDescent="0.25">
      <c r="A9" s="153"/>
      <c r="B9" s="124"/>
      <c r="C9" s="14"/>
      <c r="D9" s="14"/>
      <c r="E9" s="151"/>
      <c r="F9" s="151"/>
    </row>
    <row r="10" spans="1:7" x14ac:dyDescent="0.25">
      <c r="A10" s="59"/>
      <c r="B10" s="55"/>
      <c r="C10" s="14"/>
      <c r="D10" s="13"/>
      <c r="E10" s="151"/>
      <c r="F10" s="151"/>
    </row>
    <row r="11" spans="1:7" x14ac:dyDescent="0.25">
      <c r="A11" s="134" t="s">
        <v>19</v>
      </c>
      <c r="B11" s="134"/>
      <c r="C11" s="141"/>
      <c r="D11" s="144"/>
      <c r="E11" s="136"/>
      <c r="F11" s="136">
        <f>SUM(F5:F10)</f>
        <v>0</v>
      </c>
    </row>
    <row r="1048287" spans="3:3" x14ac:dyDescent="0.25">
      <c r="C1048287" s="49"/>
    </row>
  </sheetData>
  <mergeCells count="1">
    <mergeCell ref="C1:F1"/>
  </mergeCells>
  <pageMargins left="0.75" right="0.75" top="1" bottom="1" header="0.5" footer="0.5"/>
  <pageSetup paperSize="9" scale="63" orientation="portrait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8A557-9A8F-4F15-809D-3A275C1E64A0}">
  <sheetPr>
    <tabColor rgb="FF92D050"/>
  </sheetPr>
  <dimension ref="A1:I1048332"/>
  <sheetViews>
    <sheetView view="pageBreakPreview" zoomScaleNormal="100" zoomScaleSheetLayoutView="100" workbookViewId="0">
      <selection activeCell="A2" sqref="A2"/>
    </sheetView>
  </sheetViews>
  <sheetFormatPr defaultRowHeight="12.5" x14ac:dyDescent="0.25"/>
  <cols>
    <col min="1" max="1" width="8.90625" style="37" customWidth="1"/>
    <col min="2" max="2" width="10.1796875" style="37" customWidth="1"/>
    <col min="3" max="3" width="3.90625" style="37" customWidth="1"/>
    <col min="4" max="4" width="40.08984375" style="37" customWidth="1"/>
    <col min="5" max="5" width="7.54296875" style="37" customWidth="1"/>
    <col min="6" max="6" width="8" style="37" customWidth="1"/>
    <col min="7" max="7" width="9.36328125" style="37" customWidth="1"/>
    <col min="8" max="8" width="11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3230</v>
      </c>
    </row>
    <row r="2" spans="1:9" x14ac:dyDescent="0.25">
      <c r="A2" s="275" t="s">
        <v>3229</v>
      </c>
    </row>
    <row r="3" spans="1:9" x14ac:dyDescent="0.25">
      <c r="A3" s="276" t="s">
        <v>3228</v>
      </c>
    </row>
    <row r="5" spans="1:9" ht="12.75" customHeight="1" x14ac:dyDescent="0.25">
      <c r="A5" s="107" t="s">
        <v>3042</v>
      </c>
      <c r="B5" s="108"/>
      <c r="C5" s="108"/>
      <c r="D5" s="108"/>
      <c r="E5" s="378"/>
      <c r="F5" s="378"/>
      <c r="G5" s="378"/>
      <c r="H5" s="379"/>
    </row>
    <row r="6" spans="1:9" ht="13" x14ac:dyDescent="0.3">
      <c r="A6" s="217" t="s">
        <v>0</v>
      </c>
      <c r="B6" s="217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375"/>
      <c r="B7" s="375"/>
      <c r="C7" s="324"/>
      <c r="D7" s="299"/>
      <c r="E7" s="327"/>
      <c r="F7" s="327"/>
      <c r="G7" s="361"/>
      <c r="H7" s="328"/>
    </row>
    <row r="8" spans="1:9" ht="13" x14ac:dyDescent="0.25">
      <c r="A8" s="153" t="s">
        <v>3203</v>
      </c>
      <c r="B8" s="153"/>
      <c r="C8" s="154"/>
      <c r="D8" s="119" t="s">
        <v>3204</v>
      </c>
      <c r="E8" s="14"/>
      <c r="F8" s="504"/>
      <c r="G8" s="505"/>
      <c r="H8" s="506"/>
    </row>
    <row r="9" spans="1:9" ht="25" x14ac:dyDescent="0.25">
      <c r="A9" s="153"/>
      <c r="B9" s="489" t="s">
        <v>3205</v>
      </c>
      <c r="C9" s="154"/>
      <c r="D9" s="54" t="s">
        <v>3206</v>
      </c>
      <c r="E9" s="14"/>
      <c r="F9" s="504"/>
      <c r="G9" s="505"/>
      <c r="H9" s="506"/>
    </row>
    <row r="10" spans="1:9" ht="13" x14ac:dyDescent="0.25">
      <c r="A10" s="153"/>
      <c r="B10" s="153"/>
      <c r="C10" s="154" t="s">
        <v>22</v>
      </c>
      <c r="D10" s="226" t="s">
        <v>3207</v>
      </c>
      <c r="E10" s="128" t="s">
        <v>2996</v>
      </c>
      <c r="F10" s="504">
        <v>90</v>
      </c>
      <c r="G10" s="355"/>
      <c r="H10" s="356"/>
    </row>
    <row r="11" spans="1:9" ht="25.5" x14ac:dyDescent="0.25">
      <c r="A11" s="153"/>
      <c r="B11" s="153"/>
      <c r="C11" s="366" t="s">
        <v>24</v>
      </c>
      <c r="D11" s="226" t="s">
        <v>3208</v>
      </c>
      <c r="E11" s="182" t="s">
        <v>2996</v>
      </c>
      <c r="F11" s="512">
        <v>20</v>
      </c>
      <c r="G11" s="355"/>
      <c r="H11" s="356"/>
    </row>
    <row r="12" spans="1:9" ht="25.5" x14ac:dyDescent="0.25">
      <c r="A12" s="507"/>
      <c r="B12" s="507"/>
      <c r="C12" s="366" t="s">
        <v>35</v>
      </c>
      <c r="D12" s="226" t="s">
        <v>3234</v>
      </c>
      <c r="E12" s="182" t="s">
        <v>2996</v>
      </c>
      <c r="F12" s="512"/>
      <c r="G12" s="355"/>
      <c r="H12" s="356" t="s">
        <v>3008</v>
      </c>
    </row>
    <row r="13" spans="1:9" x14ac:dyDescent="0.25">
      <c r="A13" s="507"/>
      <c r="B13" s="507"/>
      <c r="C13" s="366"/>
      <c r="D13" s="226"/>
      <c r="E13" s="504"/>
      <c r="F13" s="504"/>
      <c r="G13" s="355"/>
      <c r="H13" s="506"/>
    </row>
    <row r="14" spans="1:9" ht="25" x14ac:dyDescent="0.25">
      <c r="A14" s="153"/>
      <c r="B14" s="153" t="s">
        <v>3209</v>
      </c>
      <c r="C14" s="154"/>
      <c r="D14" s="54" t="s">
        <v>3210</v>
      </c>
      <c r="E14" s="504"/>
      <c r="F14" s="504"/>
      <c r="G14" s="355"/>
      <c r="H14" s="506"/>
    </row>
    <row r="15" spans="1:9" x14ac:dyDescent="0.25">
      <c r="A15" s="153"/>
      <c r="B15" s="153"/>
      <c r="C15" s="154" t="s">
        <v>22</v>
      </c>
      <c r="D15" s="125" t="s">
        <v>3211</v>
      </c>
      <c r="E15" s="504" t="s">
        <v>2995</v>
      </c>
      <c r="F15" s="182">
        <v>4</v>
      </c>
      <c r="G15" s="355"/>
      <c r="H15" s="356"/>
    </row>
    <row r="16" spans="1:9" x14ac:dyDescent="0.25">
      <c r="A16" s="375"/>
      <c r="B16" s="375"/>
      <c r="C16" s="324"/>
      <c r="D16" s="299"/>
      <c r="E16" s="327"/>
      <c r="F16" s="327"/>
      <c r="G16" s="355"/>
      <c r="H16" s="356"/>
    </row>
    <row r="17" spans="1:8" ht="25.5" x14ac:dyDescent="0.25">
      <c r="A17" s="375"/>
      <c r="B17" s="375"/>
      <c r="C17" s="366" t="s">
        <v>26</v>
      </c>
      <c r="D17" s="238" t="s">
        <v>3212</v>
      </c>
      <c r="E17" s="182" t="s">
        <v>2995</v>
      </c>
      <c r="F17" s="369">
        <v>4</v>
      </c>
      <c r="G17" s="355"/>
      <c r="H17" s="356"/>
    </row>
    <row r="18" spans="1:8" x14ac:dyDescent="0.25">
      <c r="A18" s="375"/>
      <c r="B18" s="375"/>
      <c r="C18" s="324"/>
      <c r="D18" s="299"/>
      <c r="E18" s="327"/>
      <c r="F18" s="327"/>
      <c r="G18" s="361"/>
      <c r="H18" s="328"/>
    </row>
    <row r="19" spans="1:8" ht="26" x14ac:dyDescent="0.25">
      <c r="A19" s="489" t="s">
        <v>3213</v>
      </c>
      <c r="B19" s="153"/>
      <c r="C19" s="154"/>
      <c r="D19" s="102" t="s">
        <v>3214</v>
      </c>
      <c r="E19" s="163"/>
      <c r="F19" s="163"/>
      <c r="G19" s="331"/>
      <c r="H19" s="331"/>
    </row>
    <row r="20" spans="1:8" x14ac:dyDescent="0.25">
      <c r="A20" s="153"/>
      <c r="B20" s="153" t="s">
        <v>3215</v>
      </c>
      <c r="C20" s="154"/>
      <c r="D20" s="54" t="s">
        <v>3216</v>
      </c>
      <c r="E20" s="182" t="s">
        <v>2995</v>
      </c>
      <c r="F20" s="369">
        <v>12</v>
      </c>
      <c r="G20" s="355"/>
      <c r="H20" s="356"/>
    </row>
    <row r="21" spans="1:8" ht="13" x14ac:dyDescent="0.25">
      <c r="A21" s="153"/>
      <c r="B21" s="153"/>
      <c r="C21" s="154"/>
      <c r="D21" s="102"/>
      <c r="E21" s="182"/>
      <c r="F21" s="182"/>
      <c r="G21" s="355"/>
      <c r="H21" s="356"/>
    </row>
    <row r="22" spans="1:8" ht="13" x14ac:dyDescent="0.25">
      <c r="A22" s="153" t="s">
        <v>3217</v>
      </c>
      <c r="B22" s="153"/>
      <c r="C22" s="154"/>
      <c r="D22" s="102" t="s">
        <v>1125</v>
      </c>
      <c r="E22" s="14"/>
      <c r="F22" s="182"/>
      <c r="G22" s="355"/>
      <c r="H22" s="356"/>
    </row>
    <row r="23" spans="1:8" x14ac:dyDescent="0.25">
      <c r="A23" s="153"/>
      <c r="B23" s="153" t="s">
        <v>3218</v>
      </c>
      <c r="C23" s="154"/>
      <c r="D23" s="54" t="s">
        <v>3219</v>
      </c>
      <c r="E23" s="182" t="s">
        <v>2995</v>
      </c>
      <c r="F23" s="369">
        <f>+F10/2</f>
        <v>45</v>
      </c>
      <c r="G23" s="355"/>
      <c r="H23" s="356"/>
    </row>
    <row r="24" spans="1:8" x14ac:dyDescent="0.25">
      <c r="A24" s="153"/>
      <c r="B24" s="153"/>
      <c r="C24" s="154"/>
      <c r="D24" s="54"/>
      <c r="E24" s="182"/>
      <c r="F24" s="182"/>
      <c r="G24" s="355"/>
      <c r="H24" s="356"/>
    </row>
    <row r="25" spans="1:8" x14ac:dyDescent="0.25">
      <c r="A25" s="153"/>
      <c r="B25" s="153"/>
      <c r="C25" s="154"/>
      <c r="D25" s="54"/>
      <c r="E25" s="182"/>
      <c r="F25" s="182"/>
      <c r="G25" s="355"/>
      <c r="H25" s="356"/>
    </row>
    <row r="26" spans="1:8" ht="13" x14ac:dyDescent="0.25">
      <c r="A26" s="489"/>
      <c r="B26" s="153"/>
      <c r="C26" s="154"/>
      <c r="D26" s="102"/>
      <c r="E26" s="163"/>
      <c r="F26" s="163"/>
      <c r="G26" s="356"/>
      <c r="H26" s="356"/>
    </row>
    <row r="27" spans="1:8" x14ac:dyDescent="0.25">
      <c r="A27" s="489"/>
      <c r="B27" s="153"/>
      <c r="C27" s="154"/>
      <c r="D27" s="54"/>
      <c r="E27" s="182"/>
      <c r="F27" s="182"/>
      <c r="G27" s="355"/>
      <c r="H27" s="356"/>
    </row>
    <row r="28" spans="1:8" x14ac:dyDescent="0.25">
      <c r="A28" s="489"/>
      <c r="B28" s="153"/>
      <c r="C28" s="154"/>
      <c r="D28" s="54"/>
      <c r="E28" s="182"/>
      <c r="F28" s="182"/>
      <c r="G28" s="355"/>
      <c r="H28" s="356"/>
    </row>
    <row r="29" spans="1:8" x14ac:dyDescent="0.25">
      <c r="A29" s="489"/>
      <c r="B29" s="153"/>
      <c r="C29" s="154"/>
      <c r="D29" s="54"/>
      <c r="E29" s="182"/>
      <c r="F29" s="182"/>
      <c r="G29" s="355"/>
      <c r="H29" s="356"/>
    </row>
    <row r="30" spans="1:8" x14ac:dyDescent="0.25">
      <c r="A30" s="489"/>
      <c r="B30" s="153"/>
      <c r="C30" s="154"/>
      <c r="D30" s="54"/>
      <c r="E30" s="182"/>
      <c r="F30" s="182"/>
      <c r="G30" s="355"/>
      <c r="H30" s="356"/>
    </row>
    <row r="31" spans="1:8" ht="13" x14ac:dyDescent="0.25">
      <c r="A31" s="489"/>
      <c r="B31" s="153"/>
      <c r="C31" s="154"/>
      <c r="D31" s="102"/>
      <c r="E31" s="163"/>
      <c r="F31" s="163"/>
      <c r="G31" s="356"/>
      <c r="H31" s="356"/>
    </row>
    <row r="32" spans="1:8" ht="12.75" customHeight="1" x14ac:dyDescent="0.25">
      <c r="A32" s="153"/>
      <c r="B32" s="153"/>
      <c r="C32" s="154"/>
      <c r="D32" s="54"/>
      <c r="E32" s="182"/>
      <c r="F32" s="182"/>
      <c r="G32" s="355"/>
      <c r="H32" s="356"/>
    </row>
    <row r="33" spans="1:8" ht="12.75" customHeight="1" x14ac:dyDescent="0.25">
      <c r="A33" s="153"/>
      <c r="B33" s="153"/>
      <c r="C33" s="154"/>
      <c r="D33" s="54"/>
      <c r="E33" s="182"/>
      <c r="F33" s="182"/>
      <c r="G33" s="355"/>
      <c r="H33" s="356"/>
    </row>
    <row r="34" spans="1:8" ht="12.75" customHeight="1" x14ac:dyDescent="0.25">
      <c r="A34" s="366"/>
      <c r="B34" s="153"/>
      <c r="C34" s="154"/>
      <c r="D34" s="85"/>
      <c r="E34" s="128"/>
      <c r="F34" s="128"/>
      <c r="G34" s="409"/>
      <c r="H34" s="356"/>
    </row>
    <row r="35" spans="1:8" ht="12.75" customHeight="1" x14ac:dyDescent="0.25">
      <c r="A35" s="366"/>
      <c r="B35" s="153"/>
      <c r="C35" s="154"/>
      <c r="D35" s="85"/>
      <c r="E35" s="128"/>
      <c r="F35" s="128"/>
      <c r="G35" s="409"/>
      <c r="H35" s="410"/>
    </row>
    <row r="36" spans="1:8" ht="13" customHeight="1" x14ac:dyDescent="0.25">
      <c r="A36" s="153"/>
      <c r="B36" s="153"/>
      <c r="C36" s="154"/>
      <c r="D36" s="84"/>
      <c r="E36" s="128"/>
      <c r="F36" s="128"/>
      <c r="G36" s="409"/>
      <c r="H36" s="410"/>
    </row>
    <row r="37" spans="1:8" ht="13" customHeight="1" x14ac:dyDescent="0.25">
      <c r="A37" s="153"/>
      <c r="B37" s="153"/>
      <c r="C37" s="154"/>
      <c r="D37" s="54"/>
      <c r="E37" s="128"/>
      <c r="F37" s="182"/>
      <c r="G37" s="355"/>
      <c r="H37" s="356"/>
    </row>
    <row r="38" spans="1:8" ht="13" customHeight="1" x14ac:dyDescent="0.25">
      <c r="A38" s="153"/>
      <c r="B38" s="153"/>
      <c r="C38" s="154"/>
      <c r="D38" s="54"/>
      <c r="E38" s="128"/>
      <c r="F38" s="182"/>
      <c r="G38" s="355"/>
      <c r="H38" s="356"/>
    </row>
    <row r="39" spans="1:8" ht="13" customHeight="1" x14ac:dyDescent="0.25">
      <c r="A39" s="153"/>
      <c r="B39" s="153"/>
      <c r="C39" s="154"/>
      <c r="D39" s="54"/>
      <c r="E39" s="128"/>
      <c r="F39" s="182"/>
      <c r="G39" s="355"/>
      <c r="H39" s="356"/>
    </row>
    <row r="40" spans="1:8" ht="13" customHeight="1" x14ac:dyDescent="0.25">
      <c r="A40" s="153"/>
      <c r="B40" s="153"/>
      <c r="C40" s="154"/>
      <c r="D40" s="54"/>
      <c r="E40" s="128"/>
      <c r="F40" s="182"/>
      <c r="G40" s="355"/>
      <c r="H40" s="356"/>
    </row>
    <row r="41" spans="1:8" ht="13" customHeight="1" x14ac:dyDescent="0.25">
      <c r="A41" s="366"/>
      <c r="B41" s="153"/>
      <c r="C41" s="154"/>
      <c r="D41" s="125"/>
      <c r="E41" s="128"/>
      <c r="F41" s="182"/>
      <c r="G41" s="355"/>
      <c r="H41" s="356"/>
    </row>
    <row r="42" spans="1:8" ht="13" x14ac:dyDescent="0.25">
      <c r="A42" s="366"/>
      <c r="B42" s="366"/>
      <c r="C42" s="154"/>
      <c r="D42" s="84"/>
      <c r="E42" s="128"/>
      <c r="F42" s="128"/>
      <c r="G42" s="409"/>
      <c r="H42" s="410"/>
    </row>
    <row r="43" spans="1:8" ht="13" customHeight="1" x14ac:dyDescent="0.25">
      <c r="A43" s="153"/>
      <c r="B43" s="153"/>
      <c r="C43" s="154"/>
      <c r="D43" s="102"/>
      <c r="E43" s="14"/>
      <c r="F43" s="14"/>
      <c r="G43" s="410"/>
      <c r="H43" s="410"/>
    </row>
    <row r="44" spans="1:8" ht="12.75" customHeight="1" x14ac:dyDescent="0.25">
      <c r="A44" s="153"/>
      <c r="B44" s="153"/>
      <c r="C44" s="154"/>
      <c r="D44" s="85"/>
      <c r="E44" s="128"/>
      <c r="F44" s="128"/>
      <c r="G44" s="409"/>
      <c r="H44" s="341"/>
    </row>
    <row r="45" spans="1:8" ht="12.75" customHeight="1" x14ac:dyDescent="0.25">
      <c r="A45" s="153"/>
      <c r="B45" s="153"/>
      <c r="C45" s="154"/>
      <c r="D45" s="85"/>
      <c r="E45" s="128"/>
      <c r="F45" s="128"/>
      <c r="G45" s="409"/>
      <c r="H45" s="410"/>
    </row>
    <row r="46" spans="1:8" ht="12.75" customHeight="1" x14ac:dyDescent="0.25">
      <c r="A46" s="153"/>
      <c r="B46" s="153"/>
      <c r="C46" s="154"/>
      <c r="D46" s="85"/>
      <c r="E46" s="128"/>
      <c r="F46" s="128"/>
      <c r="G46" s="409"/>
      <c r="H46" s="341"/>
    </row>
    <row r="47" spans="1:8" ht="12.75" customHeight="1" x14ac:dyDescent="0.25">
      <c r="A47" s="153"/>
      <c r="B47" s="153"/>
      <c r="C47" s="154"/>
      <c r="D47" s="85"/>
      <c r="E47" s="128"/>
      <c r="F47" s="128"/>
      <c r="G47" s="409"/>
      <c r="H47" s="410"/>
    </row>
    <row r="48" spans="1:8" ht="12.75" customHeight="1" x14ac:dyDescent="0.25">
      <c r="A48" s="153"/>
      <c r="B48" s="153"/>
      <c r="C48" s="154"/>
      <c r="D48" s="85"/>
      <c r="E48" s="128"/>
      <c r="F48" s="128"/>
      <c r="G48" s="409"/>
      <c r="H48" s="410"/>
    </row>
    <row r="49" spans="1:8" ht="12.75" customHeight="1" x14ac:dyDescent="0.25">
      <c r="A49" s="153"/>
      <c r="B49" s="153"/>
      <c r="C49" s="154"/>
      <c r="D49" s="85"/>
      <c r="E49" s="128"/>
      <c r="F49" s="128"/>
      <c r="G49" s="409"/>
      <c r="H49" s="410"/>
    </row>
    <row r="50" spans="1:8" ht="12.75" customHeight="1" x14ac:dyDescent="0.25">
      <c r="A50" s="153"/>
      <c r="B50" s="153"/>
      <c r="C50" s="154"/>
      <c r="D50" s="85"/>
      <c r="E50" s="128"/>
      <c r="F50" s="128"/>
      <c r="G50" s="409"/>
      <c r="H50" s="410"/>
    </row>
    <row r="51" spans="1:8" ht="12.75" customHeight="1" x14ac:dyDescent="0.25">
      <c r="A51" s="153"/>
      <c r="B51" s="153"/>
      <c r="C51" s="154"/>
      <c r="D51" s="85"/>
      <c r="E51" s="128"/>
      <c r="F51" s="128"/>
      <c r="G51" s="409"/>
      <c r="H51" s="410"/>
    </row>
    <row r="52" spans="1:8" ht="12.75" customHeight="1" x14ac:dyDescent="0.25">
      <c r="A52" s="366"/>
      <c r="B52" s="366"/>
      <c r="C52" s="154"/>
      <c r="D52" s="85"/>
      <c r="E52" s="128"/>
      <c r="F52" s="128"/>
      <c r="G52" s="409"/>
      <c r="H52" s="410"/>
    </row>
    <row r="53" spans="1:8" ht="13" x14ac:dyDescent="0.25">
      <c r="A53" s="366"/>
      <c r="B53" s="366"/>
      <c r="C53" s="154"/>
      <c r="D53" s="124"/>
      <c r="E53" s="14"/>
      <c r="F53" s="14"/>
      <c r="G53" s="410"/>
      <c r="H53" s="410"/>
    </row>
    <row r="54" spans="1:8" ht="13" x14ac:dyDescent="0.25">
      <c r="A54" s="366"/>
      <c r="B54" s="366"/>
      <c r="C54" s="154"/>
      <c r="D54" s="124"/>
      <c r="E54" s="14"/>
      <c r="F54" s="14"/>
      <c r="G54" s="410"/>
      <c r="H54" s="410"/>
    </row>
    <row r="55" spans="1:8" x14ac:dyDescent="0.25">
      <c r="A55" s="407"/>
      <c r="B55" s="407"/>
      <c r="C55" s="202"/>
      <c r="D55" s="200"/>
      <c r="E55" s="185"/>
      <c r="F55" s="329"/>
      <c r="G55" s="424"/>
      <c r="H55" s="424"/>
    </row>
    <row r="56" spans="1:8" ht="13" x14ac:dyDescent="0.25">
      <c r="A56" s="281" t="s">
        <v>1124</v>
      </c>
      <c r="B56" s="529" t="s">
        <v>19</v>
      </c>
      <c r="C56" s="530"/>
      <c r="D56" s="530"/>
      <c r="E56" s="530"/>
      <c r="F56" s="530"/>
      <c r="G56" s="531"/>
      <c r="H56" s="425"/>
    </row>
    <row r="1048332" spans="5:5" x14ac:dyDescent="0.25">
      <c r="E1048332" s="49"/>
    </row>
  </sheetData>
  <mergeCells count="1">
    <mergeCell ref="B56:G56"/>
  </mergeCells>
  <phoneticPr fontId="8" type="noConversion"/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D2BC8-E128-400E-A1CD-6CE83AD6328C}">
  <dimension ref="A1:J1048343"/>
  <sheetViews>
    <sheetView view="pageBreakPreview" zoomScaleNormal="100" zoomScaleSheetLayoutView="100" workbookViewId="0">
      <selection activeCell="F1" sqref="F1:I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4" width="3.90625" style="37" customWidth="1"/>
    <col min="5" max="5" width="40.6328125" style="37" customWidth="1"/>
    <col min="6" max="6" width="25.54296875" style="37" bestFit="1" customWidth="1"/>
    <col min="7" max="9" width="20.6328125" style="37" customWidth="1"/>
    <col min="10" max="258" width="9.08984375" style="37"/>
    <col min="259" max="259" width="9.36328125" style="37" customWidth="1"/>
    <col min="260" max="260" width="6.6328125" style="37" customWidth="1"/>
    <col min="261" max="261" width="40.6328125" style="37" customWidth="1"/>
    <col min="262" max="265" width="9.36328125" style="37" customWidth="1"/>
    <col min="266" max="514" width="9.08984375" style="37"/>
    <col min="515" max="515" width="9.36328125" style="37" customWidth="1"/>
    <col min="516" max="516" width="6.6328125" style="37" customWidth="1"/>
    <col min="517" max="517" width="40.6328125" style="37" customWidth="1"/>
    <col min="518" max="521" width="9.36328125" style="37" customWidth="1"/>
    <col min="522" max="770" width="9.08984375" style="37"/>
    <col min="771" max="771" width="9.36328125" style="37" customWidth="1"/>
    <col min="772" max="772" width="6.6328125" style="37" customWidth="1"/>
    <col min="773" max="773" width="40.6328125" style="37" customWidth="1"/>
    <col min="774" max="777" width="9.36328125" style="37" customWidth="1"/>
    <col min="778" max="1026" width="9.08984375" style="37"/>
    <col min="1027" max="1027" width="9.36328125" style="37" customWidth="1"/>
    <col min="1028" max="1028" width="6.6328125" style="37" customWidth="1"/>
    <col min="1029" max="1029" width="40.6328125" style="37" customWidth="1"/>
    <col min="1030" max="1033" width="9.36328125" style="37" customWidth="1"/>
    <col min="1034" max="1282" width="9.08984375" style="37"/>
    <col min="1283" max="1283" width="9.36328125" style="37" customWidth="1"/>
    <col min="1284" max="1284" width="6.6328125" style="37" customWidth="1"/>
    <col min="1285" max="1285" width="40.6328125" style="37" customWidth="1"/>
    <col min="1286" max="1289" width="9.36328125" style="37" customWidth="1"/>
    <col min="1290" max="1538" width="9.08984375" style="37"/>
    <col min="1539" max="1539" width="9.36328125" style="37" customWidth="1"/>
    <col min="1540" max="1540" width="6.6328125" style="37" customWidth="1"/>
    <col min="1541" max="1541" width="40.6328125" style="37" customWidth="1"/>
    <col min="1542" max="1545" width="9.36328125" style="37" customWidth="1"/>
    <col min="1546" max="1794" width="9.08984375" style="37"/>
    <col min="1795" max="1795" width="9.36328125" style="37" customWidth="1"/>
    <col min="1796" max="1796" width="6.6328125" style="37" customWidth="1"/>
    <col min="1797" max="1797" width="40.6328125" style="37" customWidth="1"/>
    <col min="1798" max="1801" width="9.36328125" style="37" customWidth="1"/>
    <col min="1802" max="2050" width="9.08984375" style="37"/>
    <col min="2051" max="2051" width="9.36328125" style="37" customWidth="1"/>
    <col min="2052" max="2052" width="6.6328125" style="37" customWidth="1"/>
    <col min="2053" max="2053" width="40.6328125" style="37" customWidth="1"/>
    <col min="2054" max="2057" width="9.36328125" style="37" customWidth="1"/>
    <col min="2058" max="2306" width="9.08984375" style="37"/>
    <col min="2307" max="2307" width="9.36328125" style="37" customWidth="1"/>
    <col min="2308" max="2308" width="6.6328125" style="37" customWidth="1"/>
    <col min="2309" max="2309" width="40.6328125" style="37" customWidth="1"/>
    <col min="2310" max="2313" width="9.36328125" style="37" customWidth="1"/>
    <col min="2314" max="2562" width="9.08984375" style="37"/>
    <col min="2563" max="2563" width="9.36328125" style="37" customWidth="1"/>
    <col min="2564" max="2564" width="6.6328125" style="37" customWidth="1"/>
    <col min="2565" max="2565" width="40.6328125" style="37" customWidth="1"/>
    <col min="2566" max="2569" width="9.36328125" style="37" customWidth="1"/>
    <col min="2570" max="2818" width="9.08984375" style="37"/>
    <col min="2819" max="2819" width="9.36328125" style="37" customWidth="1"/>
    <col min="2820" max="2820" width="6.6328125" style="37" customWidth="1"/>
    <col min="2821" max="2821" width="40.6328125" style="37" customWidth="1"/>
    <col min="2822" max="2825" width="9.36328125" style="37" customWidth="1"/>
    <col min="2826" max="3074" width="9.08984375" style="37"/>
    <col min="3075" max="3075" width="9.36328125" style="37" customWidth="1"/>
    <col min="3076" max="3076" width="6.6328125" style="37" customWidth="1"/>
    <col min="3077" max="3077" width="40.6328125" style="37" customWidth="1"/>
    <col min="3078" max="3081" width="9.36328125" style="37" customWidth="1"/>
    <col min="3082" max="3330" width="9.08984375" style="37"/>
    <col min="3331" max="3331" width="9.36328125" style="37" customWidth="1"/>
    <col min="3332" max="3332" width="6.6328125" style="37" customWidth="1"/>
    <col min="3333" max="3333" width="40.6328125" style="37" customWidth="1"/>
    <col min="3334" max="3337" width="9.36328125" style="37" customWidth="1"/>
    <col min="3338" max="3586" width="9.08984375" style="37"/>
    <col min="3587" max="3587" width="9.36328125" style="37" customWidth="1"/>
    <col min="3588" max="3588" width="6.6328125" style="37" customWidth="1"/>
    <col min="3589" max="3589" width="40.6328125" style="37" customWidth="1"/>
    <col min="3590" max="3593" width="9.36328125" style="37" customWidth="1"/>
    <col min="3594" max="3842" width="9.08984375" style="37"/>
    <col min="3843" max="3843" width="9.36328125" style="37" customWidth="1"/>
    <col min="3844" max="3844" width="6.6328125" style="37" customWidth="1"/>
    <col min="3845" max="3845" width="40.6328125" style="37" customWidth="1"/>
    <col min="3846" max="3849" width="9.36328125" style="37" customWidth="1"/>
    <col min="3850" max="4098" width="9.08984375" style="37"/>
    <col min="4099" max="4099" width="9.36328125" style="37" customWidth="1"/>
    <col min="4100" max="4100" width="6.6328125" style="37" customWidth="1"/>
    <col min="4101" max="4101" width="40.6328125" style="37" customWidth="1"/>
    <col min="4102" max="4105" width="9.36328125" style="37" customWidth="1"/>
    <col min="4106" max="4354" width="9.08984375" style="37"/>
    <col min="4355" max="4355" width="9.36328125" style="37" customWidth="1"/>
    <col min="4356" max="4356" width="6.6328125" style="37" customWidth="1"/>
    <col min="4357" max="4357" width="40.6328125" style="37" customWidth="1"/>
    <col min="4358" max="4361" width="9.36328125" style="37" customWidth="1"/>
    <col min="4362" max="4610" width="9.08984375" style="37"/>
    <col min="4611" max="4611" width="9.36328125" style="37" customWidth="1"/>
    <col min="4612" max="4612" width="6.6328125" style="37" customWidth="1"/>
    <col min="4613" max="4613" width="40.6328125" style="37" customWidth="1"/>
    <col min="4614" max="4617" width="9.36328125" style="37" customWidth="1"/>
    <col min="4618" max="4866" width="9.08984375" style="37"/>
    <col min="4867" max="4867" width="9.36328125" style="37" customWidth="1"/>
    <col min="4868" max="4868" width="6.6328125" style="37" customWidth="1"/>
    <col min="4869" max="4869" width="40.6328125" style="37" customWidth="1"/>
    <col min="4870" max="4873" width="9.36328125" style="37" customWidth="1"/>
    <col min="4874" max="5122" width="9.08984375" style="37"/>
    <col min="5123" max="5123" width="9.36328125" style="37" customWidth="1"/>
    <col min="5124" max="5124" width="6.6328125" style="37" customWidth="1"/>
    <col min="5125" max="5125" width="40.6328125" style="37" customWidth="1"/>
    <col min="5126" max="5129" width="9.36328125" style="37" customWidth="1"/>
    <col min="5130" max="5378" width="9.08984375" style="37"/>
    <col min="5379" max="5379" width="9.36328125" style="37" customWidth="1"/>
    <col min="5380" max="5380" width="6.6328125" style="37" customWidth="1"/>
    <col min="5381" max="5381" width="40.6328125" style="37" customWidth="1"/>
    <col min="5382" max="5385" width="9.36328125" style="37" customWidth="1"/>
    <col min="5386" max="5634" width="9.08984375" style="37"/>
    <col min="5635" max="5635" width="9.36328125" style="37" customWidth="1"/>
    <col min="5636" max="5636" width="6.6328125" style="37" customWidth="1"/>
    <col min="5637" max="5637" width="40.6328125" style="37" customWidth="1"/>
    <col min="5638" max="5641" width="9.36328125" style="37" customWidth="1"/>
    <col min="5642" max="5890" width="9.08984375" style="37"/>
    <col min="5891" max="5891" width="9.36328125" style="37" customWidth="1"/>
    <col min="5892" max="5892" width="6.6328125" style="37" customWidth="1"/>
    <col min="5893" max="5893" width="40.6328125" style="37" customWidth="1"/>
    <col min="5894" max="5897" width="9.36328125" style="37" customWidth="1"/>
    <col min="5898" max="6146" width="9.08984375" style="37"/>
    <col min="6147" max="6147" width="9.36328125" style="37" customWidth="1"/>
    <col min="6148" max="6148" width="6.6328125" style="37" customWidth="1"/>
    <col min="6149" max="6149" width="40.6328125" style="37" customWidth="1"/>
    <col min="6150" max="6153" width="9.36328125" style="37" customWidth="1"/>
    <col min="6154" max="6402" width="9.08984375" style="37"/>
    <col min="6403" max="6403" width="9.36328125" style="37" customWidth="1"/>
    <col min="6404" max="6404" width="6.6328125" style="37" customWidth="1"/>
    <col min="6405" max="6405" width="40.6328125" style="37" customWidth="1"/>
    <col min="6406" max="6409" width="9.36328125" style="37" customWidth="1"/>
    <col min="6410" max="6658" width="9.08984375" style="37"/>
    <col min="6659" max="6659" width="9.36328125" style="37" customWidth="1"/>
    <col min="6660" max="6660" width="6.6328125" style="37" customWidth="1"/>
    <col min="6661" max="6661" width="40.6328125" style="37" customWidth="1"/>
    <col min="6662" max="6665" width="9.36328125" style="37" customWidth="1"/>
    <col min="6666" max="6914" width="9.08984375" style="37"/>
    <col min="6915" max="6915" width="9.36328125" style="37" customWidth="1"/>
    <col min="6916" max="6916" width="6.6328125" style="37" customWidth="1"/>
    <col min="6917" max="6917" width="40.6328125" style="37" customWidth="1"/>
    <col min="6918" max="6921" width="9.36328125" style="37" customWidth="1"/>
    <col min="6922" max="7170" width="9.08984375" style="37"/>
    <col min="7171" max="7171" width="9.36328125" style="37" customWidth="1"/>
    <col min="7172" max="7172" width="6.6328125" style="37" customWidth="1"/>
    <col min="7173" max="7173" width="40.6328125" style="37" customWidth="1"/>
    <col min="7174" max="7177" width="9.36328125" style="37" customWidth="1"/>
    <col min="7178" max="7426" width="9.08984375" style="37"/>
    <col min="7427" max="7427" width="9.36328125" style="37" customWidth="1"/>
    <col min="7428" max="7428" width="6.6328125" style="37" customWidth="1"/>
    <col min="7429" max="7429" width="40.6328125" style="37" customWidth="1"/>
    <col min="7430" max="7433" width="9.36328125" style="37" customWidth="1"/>
    <col min="7434" max="7682" width="9.08984375" style="37"/>
    <col min="7683" max="7683" width="9.36328125" style="37" customWidth="1"/>
    <col min="7684" max="7684" width="6.6328125" style="37" customWidth="1"/>
    <col min="7685" max="7685" width="40.6328125" style="37" customWidth="1"/>
    <col min="7686" max="7689" width="9.36328125" style="37" customWidth="1"/>
    <col min="7690" max="7938" width="9.08984375" style="37"/>
    <col min="7939" max="7939" width="9.36328125" style="37" customWidth="1"/>
    <col min="7940" max="7940" width="6.6328125" style="37" customWidth="1"/>
    <col min="7941" max="7941" width="40.6328125" style="37" customWidth="1"/>
    <col min="7942" max="7945" width="9.36328125" style="37" customWidth="1"/>
    <col min="7946" max="8194" width="9.08984375" style="37"/>
    <col min="8195" max="8195" width="9.36328125" style="37" customWidth="1"/>
    <col min="8196" max="8196" width="6.6328125" style="37" customWidth="1"/>
    <col min="8197" max="8197" width="40.6328125" style="37" customWidth="1"/>
    <col min="8198" max="8201" width="9.36328125" style="37" customWidth="1"/>
    <col min="8202" max="8450" width="9.08984375" style="37"/>
    <col min="8451" max="8451" width="9.36328125" style="37" customWidth="1"/>
    <col min="8452" max="8452" width="6.6328125" style="37" customWidth="1"/>
    <col min="8453" max="8453" width="40.6328125" style="37" customWidth="1"/>
    <col min="8454" max="8457" width="9.36328125" style="37" customWidth="1"/>
    <col min="8458" max="8706" width="9.08984375" style="37"/>
    <col min="8707" max="8707" width="9.36328125" style="37" customWidth="1"/>
    <col min="8708" max="8708" width="6.6328125" style="37" customWidth="1"/>
    <col min="8709" max="8709" width="40.6328125" style="37" customWidth="1"/>
    <col min="8710" max="8713" width="9.36328125" style="37" customWidth="1"/>
    <col min="8714" max="8962" width="9.08984375" style="37"/>
    <col min="8963" max="8963" width="9.36328125" style="37" customWidth="1"/>
    <col min="8964" max="8964" width="6.6328125" style="37" customWidth="1"/>
    <col min="8965" max="8965" width="40.6328125" style="37" customWidth="1"/>
    <col min="8966" max="8969" width="9.36328125" style="37" customWidth="1"/>
    <col min="8970" max="9218" width="9.08984375" style="37"/>
    <col min="9219" max="9219" width="9.36328125" style="37" customWidth="1"/>
    <col min="9220" max="9220" width="6.6328125" style="37" customWidth="1"/>
    <col min="9221" max="9221" width="40.6328125" style="37" customWidth="1"/>
    <col min="9222" max="9225" width="9.36328125" style="37" customWidth="1"/>
    <col min="9226" max="9474" width="9.08984375" style="37"/>
    <col min="9475" max="9475" width="9.36328125" style="37" customWidth="1"/>
    <col min="9476" max="9476" width="6.6328125" style="37" customWidth="1"/>
    <col min="9477" max="9477" width="40.6328125" style="37" customWidth="1"/>
    <col min="9478" max="9481" width="9.36328125" style="37" customWidth="1"/>
    <col min="9482" max="9730" width="9.08984375" style="37"/>
    <col min="9731" max="9731" width="9.36328125" style="37" customWidth="1"/>
    <col min="9732" max="9732" width="6.6328125" style="37" customWidth="1"/>
    <col min="9733" max="9733" width="40.6328125" style="37" customWidth="1"/>
    <col min="9734" max="9737" width="9.36328125" style="37" customWidth="1"/>
    <col min="9738" max="9986" width="9.08984375" style="37"/>
    <col min="9987" max="9987" width="9.36328125" style="37" customWidth="1"/>
    <col min="9988" max="9988" width="6.6328125" style="37" customWidth="1"/>
    <col min="9989" max="9989" width="40.6328125" style="37" customWidth="1"/>
    <col min="9990" max="9993" width="9.36328125" style="37" customWidth="1"/>
    <col min="9994" max="10242" width="9.08984375" style="37"/>
    <col min="10243" max="10243" width="9.36328125" style="37" customWidth="1"/>
    <col min="10244" max="10244" width="6.6328125" style="37" customWidth="1"/>
    <col min="10245" max="10245" width="40.6328125" style="37" customWidth="1"/>
    <col min="10246" max="10249" width="9.36328125" style="37" customWidth="1"/>
    <col min="10250" max="10498" width="9.08984375" style="37"/>
    <col min="10499" max="10499" width="9.36328125" style="37" customWidth="1"/>
    <col min="10500" max="10500" width="6.6328125" style="37" customWidth="1"/>
    <col min="10501" max="10501" width="40.6328125" style="37" customWidth="1"/>
    <col min="10502" max="10505" width="9.36328125" style="37" customWidth="1"/>
    <col min="10506" max="10754" width="9.08984375" style="37"/>
    <col min="10755" max="10755" width="9.36328125" style="37" customWidth="1"/>
    <col min="10756" max="10756" width="6.6328125" style="37" customWidth="1"/>
    <col min="10757" max="10757" width="40.6328125" style="37" customWidth="1"/>
    <col min="10758" max="10761" width="9.36328125" style="37" customWidth="1"/>
    <col min="10762" max="11010" width="9.08984375" style="37"/>
    <col min="11011" max="11011" width="9.36328125" style="37" customWidth="1"/>
    <col min="11012" max="11012" width="6.6328125" style="37" customWidth="1"/>
    <col min="11013" max="11013" width="40.6328125" style="37" customWidth="1"/>
    <col min="11014" max="11017" width="9.36328125" style="37" customWidth="1"/>
    <col min="11018" max="11266" width="9.08984375" style="37"/>
    <col min="11267" max="11267" width="9.36328125" style="37" customWidth="1"/>
    <col min="11268" max="11268" width="6.6328125" style="37" customWidth="1"/>
    <col min="11269" max="11269" width="40.6328125" style="37" customWidth="1"/>
    <col min="11270" max="11273" width="9.36328125" style="37" customWidth="1"/>
    <col min="11274" max="11522" width="9.08984375" style="37"/>
    <col min="11523" max="11523" width="9.36328125" style="37" customWidth="1"/>
    <col min="11524" max="11524" width="6.6328125" style="37" customWidth="1"/>
    <col min="11525" max="11525" width="40.6328125" style="37" customWidth="1"/>
    <col min="11526" max="11529" width="9.36328125" style="37" customWidth="1"/>
    <col min="11530" max="11778" width="9.08984375" style="37"/>
    <col min="11779" max="11779" width="9.36328125" style="37" customWidth="1"/>
    <col min="11780" max="11780" width="6.6328125" style="37" customWidth="1"/>
    <col min="11781" max="11781" width="40.6328125" style="37" customWidth="1"/>
    <col min="11782" max="11785" width="9.36328125" style="37" customWidth="1"/>
    <col min="11786" max="12034" width="9.08984375" style="37"/>
    <col min="12035" max="12035" width="9.36328125" style="37" customWidth="1"/>
    <col min="12036" max="12036" width="6.6328125" style="37" customWidth="1"/>
    <col min="12037" max="12037" width="40.6328125" style="37" customWidth="1"/>
    <col min="12038" max="12041" width="9.36328125" style="37" customWidth="1"/>
    <col min="12042" max="12290" width="9.08984375" style="37"/>
    <col min="12291" max="12291" width="9.36328125" style="37" customWidth="1"/>
    <col min="12292" max="12292" width="6.6328125" style="37" customWidth="1"/>
    <col min="12293" max="12293" width="40.6328125" style="37" customWidth="1"/>
    <col min="12294" max="12297" width="9.36328125" style="37" customWidth="1"/>
    <col min="12298" max="12546" width="9.08984375" style="37"/>
    <col min="12547" max="12547" width="9.36328125" style="37" customWidth="1"/>
    <col min="12548" max="12548" width="6.6328125" style="37" customWidth="1"/>
    <col min="12549" max="12549" width="40.6328125" style="37" customWidth="1"/>
    <col min="12550" max="12553" width="9.36328125" style="37" customWidth="1"/>
    <col min="12554" max="12802" width="9.08984375" style="37"/>
    <col min="12803" max="12803" width="9.36328125" style="37" customWidth="1"/>
    <col min="12804" max="12804" width="6.6328125" style="37" customWidth="1"/>
    <col min="12805" max="12805" width="40.6328125" style="37" customWidth="1"/>
    <col min="12806" max="12809" width="9.36328125" style="37" customWidth="1"/>
    <col min="12810" max="13058" width="9.08984375" style="37"/>
    <col min="13059" max="13059" width="9.36328125" style="37" customWidth="1"/>
    <col min="13060" max="13060" width="6.6328125" style="37" customWidth="1"/>
    <col min="13061" max="13061" width="40.6328125" style="37" customWidth="1"/>
    <col min="13062" max="13065" width="9.36328125" style="37" customWidth="1"/>
    <col min="13066" max="13314" width="9.08984375" style="37"/>
    <col min="13315" max="13315" width="9.36328125" style="37" customWidth="1"/>
    <col min="13316" max="13316" width="6.6328125" style="37" customWidth="1"/>
    <col min="13317" max="13317" width="40.6328125" style="37" customWidth="1"/>
    <col min="13318" max="13321" width="9.36328125" style="37" customWidth="1"/>
    <col min="13322" max="13570" width="9.08984375" style="37"/>
    <col min="13571" max="13571" width="9.36328125" style="37" customWidth="1"/>
    <col min="13572" max="13572" width="6.6328125" style="37" customWidth="1"/>
    <col min="13573" max="13573" width="40.6328125" style="37" customWidth="1"/>
    <col min="13574" max="13577" width="9.36328125" style="37" customWidth="1"/>
    <col min="13578" max="13826" width="9.08984375" style="37"/>
    <col min="13827" max="13827" width="9.36328125" style="37" customWidth="1"/>
    <col min="13828" max="13828" width="6.6328125" style="37" customWidth="1"/>
    <col min="13829" max="13829" width="40.6328125" style="37" customWidth="1"/>
    <col min="13830" max="13833" width="9.36328125" style="37" customWidth="1"/>
    <col min="13834" max="14082" width="9.08984375" style="37"/>
    <col min="14083" max="14083" width="9.36328125" style="37" customWidth="1"/>
    <col min="14084" max="14084" width="6.6328125" style="37" customWidth="1"/>
    <col min="14085" max="14085" width="40.6328125" style="37" customWidth="1"/>
    <col min="14086" max="14089" width="9.36328125" style="37" customWidth="1"/>
    <col min="14090" max="14338" width="9.08984375" style="37"/>
    <col min="14339" max="14339" width="9.36328125" style="37" customWidth="1"/>
    <col min="14340" max="14340" width="6.6328125" style="37" customWidth="1"/>
    <col min="14341" max="14341" width="40.6328125" style="37" customWidth="1"/>
    <col min="14342" max="14345" width="9.36328125" style="37" customWidth="1"/>
    <col min="14346" max="14594" width="9.08984375" style="37"/>
    <col min="14595" max="14595" width="9.36328125" style="37" customWidth="1"/>
    <col min="14596" max="14596" width="6.6328125" style="37" customWidth="1"/>
    <col min="14597" max="14597" width="40.6328125" style="37" customWidth="1"/>
    <col min="14598" max="14601" width="9.36328125" style="37" customWidth="1"/>
    <col min="14602" max="14850" width="9.08984375" style="37"/>
    <col min="14851" max="14851" width="9.36328125" style="37" customWidth="1"/>
    <col min="14852" max="14852" width="6.6328125" style="37" customWidth="1"/>
    <col min="14853" max="14853" width="40.6328125" style="37" customWidth="1"/>
    <col min="14854" max="14857" width="9.36328125" style="37" customWidth="1"/>
    <col min="14858" max="15106" width="9.08984375" style="37"/>
    <col min="15107" max="15107" width="9.36328125" style="37" customWidth="1"/>
    <col min="15108" max="15108" width="6.6328125" style="37" customWidth="1"/>
    <col min="15109" max="15109" width="40.6328125" style="37" customWidth="1"/>
    <col min="15110" max="15113" width="9.36328125" style="37" customWidth="1"/>
    <col min="15114" max="15362" width="9.08984375" style="37"/>
    <col min="15363" max="15363" width="9.36328125" style="37" customWidth="1"/>
    <col min="15364" max="15364" width="6.6328125" style="37" customWidth="1"/>
    <col min="15365" max="15365" width="40.6328125" style="37" customWidth="1"/>
    <col min="15366" max="15369" width="9.36328125" style="37" customWidth="1"/>
    <col min="15370" max="15618" width="9.08984375" style="37"/>
    <col min="15619" max="15619" width="9.36328125" style="37" customWidth="1"/>
    <col min="15620" max="15620" width="6.6328125" style="37" customWidth="1"/>
    <col min="15621" max="15621" width="40.6328125" style="37" customWidth="1"/>
    <col min="15622" max="15625" width="9.36328125" style="37" customWidth="1"/>
    <col min="15626" max="15874" width="9.08984375" style="37"/>
    <col min="15875" max="15875" width="9.36328125" style="37" customWidth="1"/>
    <col min="15876" max="15876" width="6.6328125" style="37" customWidth="1"/>
    <col min="15877" max="15877" width="40.6328125" style="37" customWidth="1"/>
    <col min="15878" max="15881" width="9.36328125" style="37" customWidth="1"/>
    <col min="15882" max="16130" width="9.08984375" style="37"/>
    <col min="16131" max="16131" width="9.36328125" style="37" customWidth="1"/>
    <col min="16132" max="16132" width="6.6328125" style="37" customWidth="1"/>
    <col min="16133" max="16133" width="40.6328125" style="37" customWidth="1"/>
    <col min="16134" max="16137" width="9.36328125" style="37" customWidth="1"/>
    <col min="16138" max="16384" width="9.08984375" style="37"/>
  </cols>
  <sheetData>
    <row r="1" spans="1:10" ht="48" customHeight="1" x14ac:dyDescent="0.25">
      <c r="A1" s="35" t="s">
        <v>1126</v>
      </c>
      <c r="B1" s="36"/>
      <c r="C1" s="36"/>
      <c r="D1" s="36"/>
      <c r="E1" s="36"/>
      <c r="F1" s="533" t="s">
        <v>1127</v>
      </c>
      <c r="G1" s="533"/>
      <c r="H1" s="533"/>
      <c r="I1" s="533"/>
    </row>
    <row r="2" spans="1:10" ht="13" x14ac:dyDescent="0.3">
      <c r="A2" s="38" t="s">
        <v>0</v>
      </c>
      <c r="B2" s="38"/>
      <c r="C2" s="82"/>
      <c r="D2" s="39"/>
      <c r="E2" s="39" t="s">
        <v>1</v>
      </c>
      <c r="F2" s="39" t="s">
        <v>2</v>
      </c>
      <c r="G2" s="39" t="s">
        <v>3</v>
      </c>
      <c r="H2" s="39" t="s">
        <v>4</v>
      </c>
      <c r="I2" s="39" t="s">
        <v>5</v>
      </c>
      <c r="J2" s="251" t="s">
        <v>2982</v>
      </c>
    </row>
    <row r="3" spans="1:10" x14ac:dyDescent="0.25">
      <c r="A3" s="40"/>
      <c r="B3" s="40"/>
      <c r="C3" s="83"/>
      <c r="D3" s="42"/>
      <c r="E3" s="41"/>
      <c r="F3" s="5"/>
      <c r="G3" s="5"/>
      <c r="H3" s="77"/>
      <c r="I3" s="77"/>
    </row>
    <row r="4" spans="1:10" x14ac:dyDescent="0.25">
      <c r="A4" s="153"/>
      <c r="B4" s="153"/>
      <c r="C4" s="154"/>
      <c r="D4" s="154"/>
      <c r="E4" s="59"/>
      <c r="F4" s="14"/>
      <c r="G4" s="14"/>
      <c r="H4" s="151"/>
      <c r="I4" s="151"/>
    </row>
    <row r="5" spans="1:10" ht="52" x14ac:dyDescent="0.25">
      <c r="A5" s="153" t="s">
        <v>1128</v>
      </c>
      <c r="B5" s="153"/>
      <c r="C5" s="154"/>
      <c r="D5" s="154"/>
      <c r="E5" s="233" t="s">
        <v>1129</v>
      </c>
      <c r="F5" s="14"/>
      <c r="G5" s="14"/>
      <c r="H5" s="152"/>
      <c r="I5" s="151"/>
    </row>
    <row r="6" spans="1:10" ht="26" x14ac:dyDescent="0.25">
      <c r="A6" s="153"/>
      <c r="B6" s="153" t="s">
        <v>1130</v>
      </c>
      <c r="C6" s="154"/>
      <c r="D6" s="154"/>
      <c r="E6" s="226" t="s">
        <v>2655</v>
      </c>
      <c r="F6" s="128" t="s">
        <v>128</v>
      </c>
      <c r="G6" s="128"/>
      <c r="H6" s="148"/>
      <c r="I6" s="151">
        <f t="shared" ref="I6:I13" si="0">G6*H6</f>
        <v>0</v>
      </c>
      <c r="J6" s="252" t="s">
        <v>2981</v>
      </c>
    </row>
    <row r="7" spans="1:10" ht="26" x14ac:dyDescent="0.25">
      <c r="A7" s="153"/>
      <c r="B7" s="153" t="s">
        <v>1131</v>
      </c>
      <c r="C7" s="154"/>
      <c r="D7" s="154"/>
      <c r="E7" s="226" t="s">
        <v>2656</v>
      </c>
      <c r="F7" s="128" t="s">
        <v>128</v>
      </c>
      <c r="G7" s="128"/>
      <c r="H7" s="148"/>
      <c r="I7" s="151">
        <f t="shared" si="0"/>
        <v>0</v>
      </c>
      <c r="J7" s="252" t="s">
        <v>2981</v>
      </c>
    </row>
    <row r="8" spans="1:10" ht="14.5" x14ac:dyDescent="0.25">
      <c r="A8" s="153"/>
      <c r="B8" s="153" t="s">
        <v>1132</v>
      </c>
      <c r="C8" s="154"/>
      <c r="D8" s="154"/>
      <c r="E8" s="226" t="s">
        <v>1141</v>
      </c>
      <c r="F8" s="128" t="s">
        <v>1007</v>
      </c>
      <c r="G8" s="128"/>
      <c r="H8" s="148"/>
      <c r="I8" s="151">
        <f t="shared" si="0"/>
        <v>0</v>
      </c>
    </row>
    <row r="9" spans="1:10" ht="14.5" x14ac:dyDescent="0.25">
      <c r="A9" s="153"/>
      <c r="B9" s="153" t="s">
        <v>1133</v>
      </c>
      <c r="C9" s="154"/>
      <c r="D9" s="154"/>
      <c r="E9" s="238" t="s">
        <v>1142</v>
      </c>
      <c r="F9" s="128" t="s">
        <v>1007</v>
      </c>
      <c r="G9" s="128"/>
      <c r="H9" s="148"/>
      <c r="I9" s="151">
        <f t="shared" si="0"/>
        <v>0</v>
      </c>
    </row>
    <row r="10" spans="1:10" x14ac:dyDescent="0.25">
      <c r="A10" s="153"/>
      <c r="B10" s="153" t="s">
        <v>1134</v>
      </c>
      <c r="C10" s="154"/>
      <c r="D10" s="154"/>
      <c r="E10" s="226" t="s">
        <v>1143</v>
      </c>
      <c r="F10" s="128" t="s">
        <v>128</v>
      </c>
      <c r="G10" s="128"/>
      <c r="H10" s="148"/>
      <c r="I10" s="151">
        <f t="shared" si="0"/>
        <v>0</v>
      </c>
    </row>
    <row r="11" spans="1:10" x14ac:dyDescent="0.25">
      <c r="A11" s="153"/>
      <c r="B11" s="153" t="s">
        <v>1135</v>
      </c>
      <c r="C11" s="154"/>
      <c r="D11" s="154"/>
      <c r="E11" s="238" t="s">
        <v>1144</v>
      </c>
      <c r="F11" s="128" t="s">
        <v>1082</v>
      </c>
      <c r="G11" s="128"/>
      <c r="H11" s="148"/>
      <c r="I11" s="151">
        <f t="shared" si="0"/>
        <v>0</v>
      </c>
    </row>
    <row r="12" spans="1:10" ht="26" x14ac:dyDescent="0.25">
      <c r="A12" s="153"/>
      <c r="B12" s="153" t="s">
        <v>1136</v>
      </c>
      <c r="C12" s="154"/>
      <c r="D12" s="154"/>
      <c r="E12" s="238" t="s">
        <v>2657</v>
      </c>
      <c r="F12" s="128" t="s">
        <v>132</v>
      </c>
      <c r="G12" s="128"/>
      <c r="H12" s="148"/>
      <c r="I12" s="151">
        <f t="shared" si="0"/>
        <v>0</v>
      </c>
      <c r="J12" s="252" t="s">
        <v>2981</v>
      </c>
    </row>
    <row r="13" spans="1:10" ht="26" x14ac:dyDescent="0.25">
      <c r="A13" s="153"/>
      <c r="B13" s="153" t="s">
        <v>1137</v>
      </c>
      <c r="C13" s="154"/>
      <c r="D13" s="154"/>
      <c r="E13" s="238" t="s">
        <v>2658</v>
      </c>
      <c r="F13" s="128" t="s">
        <v>132</v>
      </c>
      <c r="G13" s="128"/>
      <c r="H13" s="148"/>
      <c r="I13" s="151">
        <f t="shared" si="0"/>
        <v>0</v>
      </c>
      <c r="J13" s="252" t="s">
        <v>2981</v>
      </c>
    </row>
    <row r="14" spans="1:10" x14ac:dyDescent="0.25">
      <c r="A14" s="153"/>
      <c r="B14" s="153" t="s">
        <v>1138</v>
      </c>
      <c r="C14" s="154"/>
      <c r="D14" s="154"/>
      <c r="E14" s="238" t="s">
        <v>1145</v>
      </c>
      <c r="F14" s="14"/>
      <c r="G14" s="14"/>
      <c r="H14" s="152"/>
      <c r="I14" s="151"/>
    </row>
    <row r="15" spans="1:10" x14ac:dyDescent="0.25">
      <c r="A15" s="153"/>
      <c r="B15" s="153"/>
      <c r="C15" s="154" t="s">
        <v>22</v>
      </c>
      <c r="D15" s="154"/>
      <c r="E15" s="238" t="s">
        <v>1146</v>
      </c>
      <c r="F15" s="14"/>
      <c r="G15" s="14"/>
      <c r="H15" s="152"/>
      <c r="I15" s="151"/>
    </row>
    <row r="16" spans="1:10" ht="26" x14ac:dyDescent="0.25">
      <c r="A16" s="153"/>
      <c r="B16" s="153"/>
      <c r="C16" s="154"/>
      <c r="D16" s="154" t="s">
        <v>21</v>
      </c>
      <c r="E16" s="238" t="s">
        <v>2659</v>
      </c>
      <c r="F16" s="128" t="s">
        <v>132</v>
      </c>
      <c r="G16" s="128"/>
      <c r="H16" s="148"/>
      <c r="I16" s="151">
        <f>G16*H16</f>
        <v>0</v>
      </c>
      <c r="J16" s="252" t="s">
        <v>2981</v>
      </c>
    </row>
    <row r="17" spans="1:10" ht="26" x14ac:dyDescent="0.25">
      <c r="A17" s="153"/>
      <c r="B17" s="153"/>
      <c r="C17" s="154"/>
      <c r="D17" s="154" t="s">
        <v>20</v>
      </c>
      <c r="E17" s="238" t="s">
        <v>2660</v>
      </c>
      <c r="F17" s="128" t="s">
        <v>132</v>
      </c>
      <c r="G17" s="128"/>
      <c r="H17" s="148"/>
      <c r="I17" s="151">
        <f>G17*H17</f>
        <v>0</v>
      </c>
      <c r="J17" s="252" t="s">
        <v>2981</v>
      </c>
    </row>
    <row r="18" spans="1:10" x14ac:dyDescent="0.25">
      <c r="A18" s="153"/>
      <c r="B18" s="153"/>
      <c r="C18" s="154" t="s">
        <v>24</v>
      </c>
      <c r="D18" s="154"/>
      <c r="E18" s="238" t="s">
        <v>1147</v>
      </c>
      <c r="F18" s="14"/>
      <c r="G18" s="14"/>
      <c r="H18" s="152"/>
      <c r="I18" s="151"/>
    </row>
    <row r="19" spans="1:10" ht="26" x14ac:dyDescent="0.25">
      <c r="A19" s="153"/>
      <c r="B19" s="153"/>
      <c r="C19" s="154"/>
      <c r="D19" s="154" t="s">
        <v>21</v>
      </c>
      <c r="E19" s="238" t="s">
        <v>2661</v>
      </c>
      <c r="F19" s="128" t="s">
        <v>132</v>
      </c>
      <c r="G19" s="128"/>
      <c r="H19" s="148"/>
      <c r="I19" s="151">
        <f>G19*H19</f>
        <v>0</v>
      </c>
      <c r="J19" s="252" t="s">
        <v>2981</v>
      </c>
    </row>
    <row r="20" spans="1:10" ht="26" x14ac:dyDescent="0.25">
      <c r="A20" s="153"/>
      <c r="B20" s="153"/>
      <c r="C20" s="154"/>
      <c r="D20" s="154" t="s">
        <v>20</v>
      </c>
      <c r="E20" s="238" t="s">
        <v>2662</v>
      </c>
      <c r="F20" s="128" t="s">
        <v>132</v>
      </c>
      <c r="G20" s="128"/>
      <c r="H20" s="148"/>
      <c r="I20" s="151">
        <f>G20*H20</f>
        <v>0</v>
      </c>
      <c r="J20" s="252" t="s">
        <v>2981</v>
      </c>
    </row>
    <row r="21" spans="1:10" ht="26" x14ac:dyDescent="0.25">
      <c r="A21" s="153"/>
      <c r="B21" s="153"/>
      <c r="C21" s="154"/>
      <c r="D21" s="154" t="s">
        <v>30</v>
      </c>
      <c r="E21" s="238" t="s">
        <v>2663</v>
      </c>
      <c r="F21" s="128" t="s">
        <v>132</v>
      </c>
      <c r="G21" s="128"/>
      <c r="H21" s="148"/>
      <c r="I21" s="151">
        <f>G21*H21</f>
        <v>0</v>
      </c>
      <c r="J21" s="252" t="s">
        <v>2981</v>
      </c>
    </row>
    <row r="22" spans="1:10" x14ac:dyDescent="0.25">
      <c r="A22" s="153"/>
      <c r="B22" s="153"/>
      <c r="C22" s="154" t="s">
        <v>35</v>
      </c>
      <c r="D22" s="154"/>
      <c r="E22" s="238" t="s">
        <v>1148</v>
      </c>
      <c r="F22" s="14"/>
      <c r="G22" s="14"/>
      <c r="H22" s="152"/>
      <c r="I22" s="151"/>
    </row>
    <row r="23" spans="1:10" ht="26" x14ac:dyDescent="0.25">
      <c r="A23" s="153"/>
      <c r="B23" s="153"/>
      <c r="C23" s="154"/>
      <c r="D23" s="154" t="s">
        <v>21</v>
      </c>
      <c r="E23" s="238" t="s">
        <v>2661</v>
      </c>
      <c r="F23" s="128" t="s">
        <v>132</v>
      </c>
      <c r="G23" s="128"/>
      <c r="H23" s="148"/>
      <c r="I23" s="151">
        <f t="shared" ref="I23:I28" si="1">G23*H23</f>
        <v>0</v>
      </c>
      <c r="J23" s="252" t="s">
        <v>2981</v>
      </c>
    </row>
    <row r="24" spans="1:10" ht="26" x14ac:dyDescent="0.25">
      <c r="A24" s="153"/>
      <c r="B24" s="153"/>
      <c r="C24" s="154"/>
      <c r="D24" s="154" t="s">
        <v>20</v>
      </c>
      <c r="E24" s="238" t="s">
        <v>2662</v>
      </c>
      <c r="F24" s="128" t="s">
        <v>132</v>
      </c>
      <c r="G24" s="128"/>
      <c r="H24" s="148"/>
      <c r="I24" s="151">
        <f t="shared" si="1"/>
        <v>0</v>
      </c>
      <c r="J24" s="252" t="s">
        <v>2981</v>
      </c>
    </row>
    <row r="25" spans="1:10" ht="26" x14ac:dyDescent="0.25">
      <c r="A25" s="89"/>
      <c r="B25" s="153"/>
      <c r="C25" s="154"/>
      <c r="D25" s="154" t="s">
        <v>30</v>
      </c>
      <c r="E25" s="238" t="s">
        <v>2663</v>
      </c>
      <c r="F25" s="128" t="s">
        <v>132</v>
      </c>
      <c r="G25" s="128"/>
      <c r="H25" s="148"/>
      <c r="I25" s="151">
        <f t="shared" si="1"/>
        <v>0</v>
      </c>
      <c r="J25" s="252" t="s">
        <v>2981</v>
      </c>
    </row>
    <row r="26" spans="1:10" ht="25" x14ac:dyDescent="0.25">
      <c r="A26" s="89"/>
      <c r="B26" s="153" t="s">
        <v>1139</v>
      </c>
      <c r="C26" s="154"/>
      <c r="D26" s="154"/>
      <c r="E26" s="238" t="s">
        <v>1149</v>
      </c>
      <c r="F26" s="128" t="s">
        <v>53</v>
      </c>
      <c r="G26" s="128"/>
      <c r="H26" s="148"/>
      <c r="I26" s="151">
        <f t="shared" si="1"/>
        <v>0</v>
      </c>
    </row>
    <row r="27" spans="1:10" ht="25" x14ac:dyDescent="0.25">
      <c r="A27" s="89"/>
      <c r="B27" s="153" t="s">
        <v>1140</v>
      </c>
      <c r="C27" s="154"/>
      <c r="D27" s="154"/>
      <c r="E27" s="238" t="s">
        <v>1150</v>
      </c>
      <c r="F27" s="128" t="s">
        <v>53</v>
      </c>
      <c r="G27" s="128"/>
      <c r="H27" s="148"/>
      <c r="I27" s="151">
        <f t="shared" si="1"/>
        <v>0</v>
      </c>
    </row>
    <row r="28" spans="1:10" ht="13" x14ac:dyDescent="0.25">
      <c r="A28" s="89" t="s">
        <v>1151</v>
      </c>
      <c r="B28" s="153"/>
      <c r="C28" s="154"/>
      <c r="D28" s="154"/>
      <c r="E28" s="233" t="s">
        <v>2664</v>
      </c>
      <c r="F28" s="128" t="s">
        <v>132</v>
      </c>
      <c r="G28" s="128"/>
      <c r="H28" s="148"/>
      <c r="I28" s="151">
        <f t="shared" si="1"/>
        <v>0</v>
      </c>
      <c r="J28" s="252" t="s">
        <v>2981</v>
      </c>
    </row>
    <row r="29" spans="1:10" ht="13" x14ac:dyDescent="0.25">
      <c r="A29" s="89" t="s">
        <v>1152</v>
      </c>
      <c r="B29" s="153"/>
      <c r="C29" s="154"/>
      <c r="D29" s="154"/>
      <c r="E29" s="126" t="s">
        <v>1153</v>
      </c>
      <c r="F29" s="14"/>
      <c r="G29" s="14"/>
      <c r="H29" s="152"/>
      <c r="I29" s="151"/>
    </row>
    <row r="30" spans="1:10" x14ac:dyDescent="0.25">
      <c r="A30" s="89"/>
      <c r="B30" s="153" t="s">
        <v>1154</v>
      </c>
      <c r="C30" s="154"/>
      <c r="D30" s="154"/>
      <c r="E30" s="54" t="s">
        <v>1156</v>
      </c>
      <c r="F30" s="14"/>
      <c r="G30" s="14"/>
      <c r="H30" s="152"/>
      <c r="I30" s="151"/>
    </row>
    <row r="31" spans="1:10" x14ac:dyDescent="0.25">
      <c r="A31" s="89"/>
      <c r="B31" s="153"/>
      <c r="C31" s="154" t="s">
        <v>22</v>
      </c>
      <c r="D31" s="154"/>
      <c r="E31" s="54" t="s">
        <v>1157</v>
      </c>
      <c r="F31" s="128" t="s">
        <v>128</v>
      </c>
      <c r="G31" s="128"/>
      <c r="H31" s="148"/>
      <c r="I31" s="151">
        <f t="shared" ref="I31:I36" si="2">G31*H31</f>
        <v>0</v>
      </c>
    </row>
    <row r="32" spans="1:10" x14ac:dyDescent="0.25">
      <c r="A32" s="89"/>
      <c r="B32" s="153"/>
      <c r="C32" s="154" t="s">
        <v>24</v>
      </c>
      <c r="D32" s="154"/>
      <c r="E32" s="54" t="s">
        <v>1158</v>
      </c>
      <c r="F32" s="128" t="s">
        <v>128</v>
      </c>
      <c r="G32" s="128"/>
      <c r="H32" s="148"/>
      <c r="I32" s="151">
        <f t="shared" si="2"/>
        <v>0</v>
      </c>
    </row>
    <row r="33" spans="1:10" x14ac:dyDescent="0.25">
      <c r="A33" s="89"/>
      <c r="B33" s="153"/>
      <c r="C33" s="154" t="s">
        <v>35</v>
      </c>
      <c r="D33" s="154"/>
      <c r="E33" s="125" t="s">
        <v>1159</v>
      </c>
      <c r="F33" s="128" t="s">
        <v>128</v>
      </c>
      <c r="G33" s="128"/>
      <c r="H33" s="148"/>
      <c r="I33" s="151">
        <f t="shared" si="2"/>
        <v>0</v>
      </c>
    </row>
    <row r="34" spans="1:10" x14ac:dyDescent="0.25">
      <c r="A34" s="89"/>
      <c r="B34" s="153"/>
      <c r="C34" s="154" t="s">
        <v>26</v>
      </c>
      <c r="D34" s="154"/>
      <c r="E34" s="54" t="s">
        <v>1160</v>
      </c>
      <c r="F34" s="128" t="s">
        <v>128</v>
      </c>
      <c r="G34" s="128"/>
      <c r="H34" s="148"/>
      <c r="I34" s="151">
        <f t="shared" si="2"/>
        <v>0</v>
      </c>
    </row>
    <row r="35" spans="1:10" x14ac:dyDescent="0.25">
      <c r="A35" s="89"/>
      <c r="B35" s="153"/>
      <c r="C35" s="154" t="s">
        <v>27</v>
      </c>
      <c r="D35" s="154"/>
      <c r="E35" s="54" t="s">
        <v>1161</v>
      </c>
      <c r="F35" s="128" t="s">
        <v>128</v>
      </c>
      <c r="G35" s="128"/>
      <c r="H35" s="148"/>
      <c r="I35" s="151">
        <f t="shared" si="2"/>
        <v>0</v>
      </c>
    </row>
    <row r="36" spans="1:10" x14ac:dyDescent="0.25">
      <c r="A36" s="89"/>
      <c r="B36" s="153" t="s">
        <v>1155</v>
      </c>
      <c r="C36" s="154"/>
      <c r="D36" s="154"/>
      <c r="E36" s="125" t="s">
        <v>1162</v>
      </c>
      <c r="F36" s="128" t="s">
        <v>132</v>
      </c>
      <c r="G36" s="128"/>
      <c r="H36" s="148"/>
      <c r="I36" s="151">
        <f t="shared" si="2"/>
        <v>0</v>
      </c>
      <c r="J36" s="252" t="s">
        <v>2981</v>
      </c>
    </row>
    <row r="37" spans="1:10" ht="13" x14ac:dyDescent="0.25">
      <c r="A37" s="89" t="s">
        <v>1163</v>
      </c>
      <c r="B37" s="153"/>
      <c r="C37" s="154"/>
      <c r="D37" s="154"/>
      <c r="E37" s="126" t="s">
        <v>1164</v>
      </c>
      <c r="F37" s="14"/>
      <c r="G37" s="14"/>
      <c r="H37" s="152"/>
      <c r="I37" s="151"/>
    </row>
    <row r="38" spans="1:10" x14ac:dyDescent="0.25">
      <c r="A38" s="89"/>
      <c r="B38" s="153" t="s">
        <v>1165</v>
      </c>
      <c r="C38" s="154"/>
      <c r="D38" s="154"/>
      <c r="E38" s="54" t="s">
        <v>1156</v>
      </c>
      <c r="F38" s="14"/>
      <c r="G38" s="14"/>
      <c r="H38" s="152"/>
      <c r="I38" s="151"/>
    </row>
    <row r="39" spans="1:10" x14ac:dyDescent="0.25">
      <c r="A39" s="89"/>
      <c r="B39" s="153"/>
      <c r="C39" s="154" t="s">
        <v>22</v>
      </c>
      <c r="D39" s="154"/>
      <c r="E39" s="54" t="s">
        <v>1157</v>
      </c>
      <c r="F39" s="128" t="s">
        <v>128</v>
      </c>
      <c r="G39" s="128"/>
      <c r="H39" s="148"/>
      <c r="I39" s="151">
        <f t="shared" ref="I39:I44" si="3">G39*H39</f>
        <v>0</v>
      </c>
    </row>
    <row r="40" spans="1:10" x14ac:dyDescent="0.25">
      <c r="A40" s="89"/>
      <c r="B40" s="153"/>
      <c r="C40" s="154" t="s">
        <v>24</v>
      </c>
      <c r="D40" s="154"/>
      <c r="E40" s="54" t="s">
        <v>1158</v>
      </c>
      <c r="F40" s="128" t="s">
        <v>128</v>
      </c>
      <c r="G40" s="128"/>
      <c r="H40" s="148"/>
      <c r="I40" s="151">
        <f t="shared" si="3"/>
        <v>0</v>
      </c>
    </row>
    <row r="41" spans="1:10" x14ac:dyDescent="0.25">
      <c r="A41" s="89"/>
      <c r="B41" s="153"/>
      <c r="C41" s="154" t="s">
        <v>35</v>
      </c>
      <c r="D41" s="154"/>
      <c r="E41" s="125" t="s">
        <v>1159</v>
      </c>
      <c r="F41" s="128" t="s">
        <v>128</v>
      </c>
      <c r="G41" s="128"/>
      <c r="H41" s="148"/>
      <c r="I41" s="151">
        <f t="shared" si="3"/>
        <v>0</v>
      </c>
    </row>
    <row r="42" spans="1:10" x14ac:dyDescent="0.25">
      <c r="A42" s="89"/>
      <c r="B42" s="153"/>
      <c r="C42" s="154" t="s">
        <v>26</v>
      </c>
      <c r="D42" s="154"/>
      <c r="E42" s="54" t="s">
        <v>1160</v>
      </c>
      <c r="F42" s="128" t="s">
        <v>128</v>
      </c>
      <c r="G42" s="128"/>
      <c r="H42" s="148"/>
      <c r="I42" s="151">
        <f t="shared" si="3"/>
        <v>0</v>
      </c>
    </row>
    <row r="43" spans="1:10" x14ac:dyDescent="0.25">
      <c r="A43" s="89"/>
      <c r="B43" s="153"/>
      <c r="C43" s="154" t="s">
        <v>27</v>
      </c>
      <c r="D43" s="154"/>
      <c r="E43" s="54" t="s">
        <v>1194</v>
      </c>
      <c r="F43" s="128" t="s">
        <v>128</v>
      </c>
      <c r="G43" s="128"/>
      <c r="H43" s="148"/>
      <c r="I43" s="151">
        <f t="shared" si="3"/>
        <v>0</v>
      </c>
    </row>
    <row r="44" spans="1:10" ht="13" x14ac:dyDescent="0.25">
      <c r="A44" s="89"/>
      <c r="B44" s="153" t="s">
        <v>1166</v>
      </c>
      <c r="C44" s="154"/>
      <c r="D44" s="154"/>
      <c r="E44" s="238" t="s">
        <v>2665</v>
      </c>
      <c r="F44" s="128" t="s">
        <v>132</v>
      </c>
      <c r="G44" s="128"/>
      <c r="H44" s="148"/>
      <c r="I44" s="151">
        <f t="shared" si="3"/>
        <v>0</v>
      </c>
      <c r="J44" s="252" t="s">
        <v>2981</v>
      </c>
    </row>
    <row r="45" spans="1:10" ht="13" x14ac:dyDescent="0.25">
      <c r="A45" s="89" t="s">
        <v>1167</v>
      </c>
      <c r="B45" s="153"/>
      <c r="C45" s="154"/>
      <c r="D45" s="154"/>
      <c r="E45" s="126" t="s">
        <v>1168</v>
      </c>
      <c r="F45" s="14"/>
      <c r="G45" s="14"/>
      <c r="H45" s="152"/>
      <c r="I45" s="151"/>
    </row>
    <row r="46" spans="1:10" x14ac:dyDescent="0.25">
      <c r="A46" s="89"/>
      <c r="B46" s="153" t="s">
        <v>1169</v>
      </c>
      <c r="C46" s="154"/>
      <c r="D46" s="154"/>
      <c r="E46" s="54" t="s">
        <v>1174</v>
      </c>
      <c r="F46" s="128" t="s">
        <v>128</v>
      </c>
      <c r="G46" s="128"/>
      <c r="H46" s="148"/>
      <c r="I46" s="151">
        <f t="shared" ref="I46:I52" si="4">G46*H46</f>
        <v>0</v>
      </c>
    </row>
    <row r="47" spans="1:10" x14ac:dyDescent="0.25">
      <c r="A47" s="89"/>
      <c r="B47" s="153" t="s">
        <v>1170</v>
      </c>
      <c r="C47" s="154"/>
      <c r="D47" s="154"/>
      <c r="E47" s="54" t="s">
        <v>1175</v>
      </c>
      <c r="F47" s="128" t="s">
        <v>128</v>
      </c>
      <c r="G47" s="128"/>
      <c r="H47" s="148"/>
      <c r="I47" s="151">
        <f t="shared" si="4"/>
        <v>0</v>
      </c>
    </row>
    <row r="48" spans="1:10" x14ac:dyDescent="0.25">
      <c r="A48" s="89"/>
      <c r="B48" s="153" t="s">
        <v>1171</v>
      </c>
      <c r="C48" s="154"/>
      <c r="D48" s="154"/>
      <c r="E48" s="125" t="s">
        <v>1176</v>
      </c>
      <c r="F48" s="128" t="s">
        <v>128</v>
      </c>
      <c r="G48" s="128"/>
      <c r="H48" s="148"/>
      <c r="I48" s="151">
        <f t="shared" si="4"/>
        <v>0</v>
      </c>
    </row>
    <row r="49" spans="1:10" x14ac:dyDescent="0.25">
      <c r="A49" s="89"/>
      <c r="B49" s="153" t="s">
        <v>1172</v>
      </c>
      <c r="C49" s="154"/>
      <c r="D49" s="154"/>
      <c r="E49" s="125" t="s">
        <v>1194</v>
      </c>
      <c r="F49" s="128" t="s">
        <v>128</v>
      </c>
      <c r="G49" s="128"/>
      <c r="H49" s="148"/>
      <c r="I49" s="151">
        <f t="shared" si="4"/>
        <v>0</v>
      </c>
    </row>
    <row r="50" spans="1:10" ht="13" x14ac:dyDescent="0.25">
      <c r="A50" s="89"/>
      <c r="B50" s="153" t="s">
        <v>1173</v>
      </c>
      <c r="C50" s="154"/>
      <c r="D50" s="154"/>
      <c r="E50" s="238" t="s">
        <v>2666</v>
      </c>
      <c r="F50" s="128" t="s">
        <v>132</v>
      </c>
      <c r="G50" s="128"/>
      <c r="H50" s="148"/>
      <c r="I50" s="151">
        <f t="shared" si="4"/>
        <v>0</v>
      </c>
      <c r="J50" s="252" t="s">
        <v>2981</v>
      </c>
    </row>
    <row r="51" spans="1:10" ht="12.75" customHeight="1" x14ac:dyDescent="0.25">
      <c r="A51" s="89" t="s">
        <v>1177</v>
      </c>
      <c r="B51" s="153"/>
      <c r="C51" s="154"/>
      <c r="D51" s="154"/>
      <c r="E51" s="102" t="s">
        <v>1178</v>
      </c>
      <c r="F51" s="128" t="s">
        <v>132</v>
      </c>
      <c r="G51" s="128"/>
      <c r="H51" s="148"/>
      <c r="I51" s="151">
        <f t="shared" si="4"/>
        <v>0</v>
      </c>
    </row>
    <row r="52" spans="1:10" ht="26" x14ac:dyDescent="0.25">
      <c r="A52" s="89" t="s">
        <v>1179</v>
      </c>
      <c r="B52" s="153"/>
      <c r="C52" s="154"/>
      <c r="D52" s="154"/>
      <c r="E52" s="102" t="s">
        <v>1180</v>
      </c>
      <c r="F52" s="128" t="s">
        <v>132</v>
      </c>
      <c r="G52" s="128"/>
      <c r="H52" s="148"/>
      <c r="I52" s="151">
        <f t="shared" si="4"/>
        <v>0</v>
      </c>
    </row>
    <row r="53" spans="1:10" ht="39" x14ac:dyDescent="0.25">
      <c r="A53" s="89" t="s">
        <v>1181</v>
      </c>
      <c r="B53" s="153"/>
      <c r="C53" s="154"/>
      <c r="D53" s="154"/>
      <c r="E53" s="84" t="s">
        <v>1182</v>
      </c>
      <c r="F53" s="14"/>
      <c r="G53" s="14"/>
      <c r="H53" s="152"/>
      <c r="I53" s="151"/>
    </row>
    <row r="54" spans="1:10" ht="13" x14ac:dyDescent="0.25">
      <c r="A54" s="89"/>
      <c r="B54" s="153" t="s">
        <v>1183</v>
      </c>
      <c r="C54" s="154"/>
      <c r="D54" s="154"/>
      <c r="E54" s="226" t="s">
        <v>2667</v>
      </c>
      <c r="F54" s="128" t="s">
        <v>53</v>
      </c>
      <c r="G54" s="128"/>
      <c r="H54" s="148"/>
      <c r="I54" s="151">
        <f>G54*H54</f>
        <v>0</v>
      </c>
      <c r="J54" s="252" t="s">
        <v>2981</v>
      </c>
    </row>
    <row r="55" spans="1:10" ht="26" x14ac:dyDescent="0.25">
      <c r="A55" s="89"/>
      <c r="B55" s="153" t="s">
        <v>1184</v>
      </c>
      <c r="C55" s="154"/>
      <c r="D55" s="154"/>
      <c r="E55" s="226" t="s">
        <v>2668</v>
      </c>
      <c r="F55" s="128" t="s">
        <v>53</v>
      </c>
      <c r="G55" s="128"/>
      <c r="H55" s="148"/>
      <c r="I55" s="151">
        <f>G55*H55</f>
        <v>0</v>
      </c>
      <c r="J55" s="252" t="s">
        <v>2981</v>
      </c>
    </row>
    <row r="56" spans="1:10" ht="13" x14ac:dyDescent="0.25">
      <c r="A56" s="89" t="s">
        <v>1185</v>
      </c>
      <c r="B56" s="153"/>
      <c r="C56" s="154"/>
      <c r="D56" s="154"/>
      <c r="E56" s="233" t="s">
        <v>2669</v>
      </c>
      <c r="F56" s="128" t="s">
        <v>128</v>
      </c>
      <c r="G56" s="128"/>
      <c r="H56" s="148"/>
      <c r="I56" s="151">
        <f>G56*H56</f>
        <v>0</v>
      </c>
      <c r="J56" s="252" t="s">
        <v>2981</v>
      </c>
    </row>
    <row r="57" spans="1:10" ht="13" x14ac:dyDescent="0.25">
      <c r="A57" s="89" t="s">
        <v>1186</v>
      </c>
      <c r="B57" s="153"/>
      <c r="C57" s="154"/>
      <c r="D57" s="154"/>
      <c r="E57" s="102" t="s">
        <v>1187</v>
      </c>
      <c r="F57" s="14"/>
      <c r="G57" s="14"/>
      <c r="H57" s="152"/>
      <c r="I57" s="151"/>
    </row>
    <row r="58" spans="1:10" ht="12.75" customHeight="1" x14ac:dyDescent="0.25">
      <c r="A58" s="89"/>
      <c r="B58" s="153" t="s">
        <v>1188</v>
      </c>
      <c r="C58" s="154"/>
      <c r="D58" s="154"/>
      <c r="E58" s="85" t="s">
        <v>2670</v>
      </c>
      <c r="F58" s="128" t="s">
        <v>128</v>
      </c>
      <c r="G58" s="128"/>
      <c r="H58" s="148"/>
      <c r="I58" s="151">
        <f t="shared" ref="I58:I63" si="5">G58*H58</f>
        <v>0</v>
      </c>
      <c r="J58" s="252" t="s">
        <v>2981</v>
      </c>
    </row>
    <row r="59" spans="1:10" ht="12.75" customHeight="1" x14ac:dyDescent="0.25">
      <c r="A59" s="89"/>
      <c r="B59" s="153" t="s">
        <v>1189</v>
      </c>
      <c r="C59" s="154"/>
      <c r="D59" s="154"/>
      <c r="E59" s="226" t="s">
        <v>2671</v>
      </c>
      <c r="F59" s="128" t="s">
        <v>128</v>
      </c>
      <c r="G59" s="128"/>
      <c r="H59" s="148"/>
      <c r="I59" s="151">
        <f t="shared" si="5"/>
        <v>0</v>
      </c>
      <c r="J59" s="252" t="s">
        <v>2981</v>
      </c>
    </row>
    <row r="60" spans="1:10" ht="12.75" customHeight="1" x14ac:dyDescent="0.25">
      <c r="A60" s="89"/>
      <c r="B60" s="153" t="s">
        <v>1190</v>
      </c>
      <c r="C60" s="154"/>
      <c r="D60" s="154"/>
      <c r="E60" s="226" t="s">
        <v>2671</v>
      </c>
      <c r="F60" s="128" t="s">
        <v>128</v>
      </c>
      <c r="G60" s="128"/>
      <c r="H60" s="148"/>
      <c r="I60" s="151">
        <f t="shared" si="5"/>
        <v>0</v>
      </c>
      <c r="J60" s="252" t="s">
        <v>2981</v>
      </c>
    </row>
    <row r="61" spans="1:10" ht="12.75" customHeight="1" x14ac:dyDescent="0.25">
      <c r="A61" s="89"/>
      <c r="B61" s="153" t="s">
        <v>1191</v>
      </c>
      <c r="C61" s="154"/>
      <c r="D61" s="154"/>
      <c r="E61" s="226" t="s">
        <v>2671</v>
      </c>
      <c r="F61" s="128" t="s">
        <v>128</v>
      </c>
      <c r="G61" s="128"/>
      <c r="H61" s="148"/>
      <c r="I61" s="151">
        <f t="shared" si="5"/>
        <v>0</v>
      </c>
      <c r="J61" s="252" t="s">
        <v>2981</v>
      </c>
    </row>
    <row r="62" spans="1:10" ht="12.75" customHeight="1" x14ac:dyDescent="0.25">
      <c r="A62" s="89"/>
      <c r="B62" s="153" t="s">
        <v>1192</v>
      </c>
      <c r="C62" s="154"/>
      <c r="D62" s="154"/>
      <c r="E62" s="226" t="s">
        <v>2671</v>
      </c>
      <c r="F62" s="128" t="s">
        <v>128</v>
      </c>
      <c r="G62" s="128"/>
      <c r="H62" s="148"/>
      <c r="I62" s="151">
        <f t="shared" si="5"/>
        <v>0</v>
      </c>
      <c r="J62" s="252" t="s">
        <v>2981</v>
      </c>
    </row>
    <row r="63" spans="1:10" ht="12.75" customHeight="1" x14ac:dyDescent="0.25">
      <c r="A63" s="89"/>
      <c r="B63" s="153" t="s">
        <v>1193</v>
      </c>
      <c r="C63" s="154"/>
      <c r="D63" s="154"/>
      <c r="E63" s="226" t="s">
        <v>2672</v>
      </c>
      <c r="F63" s="128" t="s">
        <v>132</v>
      </c>
      <c r="G63" s="128"/>
      <c r="H63" s="148"/>
      <c r="I63" s="151">
        <f t="shared" si="5"/>
        <v>0</v>
      </c>
      <c r="J63" s="252" t="s">
        <v>2981</v>
      </c>
    </row>
    <row r="64" spans="1:10" ht="13" x14ac:dyDescent="0.25">
      <c r="A64" s="89"/>
      <c r="B64" s="153"/>
      <c r="C64" s="154"/>
      <c r="D64" s="154"/>
      <c r="E64" s="119"/>
      <c r="F64" s="14"/>
      <c r="G64" s="14"/>
      <c r="H64" s="152"/>
      <c r="I64" s="151"/>
    </row>
    <row r="65" spans="1:9" ht="13" x14ac:dyDescent="0.25">
      <c r="A65" s="153"/>
      <c r="B65" s="153"/>
      <c r="C65" s="154"/>
      <c r="D65" s="154"/>
      <c r="E65" s="124"/>
      <c r="F65" s="14"/>
      <c r="G65" s="14"/>
      <c r="H65" s="152"/>
      <c r="I65" s="151"/>
    </row>
    <row r="66" spans="1:9" x14ac:dyDescent="0.25">
      <c r="A66" s="59"/>
      <c r="B66" s="59"/>
      <c r="C66" s="128"/>
      <c r="D66" s="128"/>
      <c r="E66" s="55"/>
      <c r="F66" s="14"/>
      <c r="G66" s="14"/>
      <c r="H66" s="152"/>
      <c r="I66" s="151"/>
    </row>
    <row r="67" spans="1:9" x14ac:dyDescent="0.25">
      <c r="A67" s="134" t="s">
        <v>19</v>
      </c>
      <c r="B67" s="134"/>
      <c r="C67" s="134"/>
      <c r="D67" s="134"/>
      <c r="E67" s="134"/>
      <c r="F67" s="141"/>
      <c r="G67" s="144"/>
      <c r="H67" s="136"/>
      <c r="I67" s="136">
        <f>SUM(I5:I66)</f>
        <v>0</v>
      </c>
    </row>
    <row r="1048343" spans="6:6" x14ac:dyDescent="0.25">
      <c r="F1048343" s="49"/>
    </row>
  </sheetData>
  <mergeCells count="1">
    <mergeCell ref="F1:I1"/>
  </mergeCells>
  <phoneticPr fontId="8" type="noConversion"/>
  <pageMargins left="0.75" right="0.75" top="1" bottom="1" header="0.5" footer="0.5"/>
  <pageSetup paperSize="9" scale="56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3872D4-0528-41B9-B82B-B05398ECB4F3}">
  <sheetPr>
    <tabColor rgb="FF92D050"/>
  </sheetPr>
  <dimension ref="A1:I1048320"/>
  <sheetViews>
    <sheetView view="pageBreakPreview" topLeftCell="A6" zoomScaleNormal="100" zoomScaleSheetLayoutView="100" workbookViewId="0">
      <selection activeCell="A2" sqref="A2"/>
    </sheetView>
  </sheetViews>
  <sheetFormatPr defaultRowHeight="12.5" x14ac:dyDescent="0.25"/>
  <cols>
    <col min="1" max="1" width="8.90625" style="37" customWidth="1"/>
    <col min="2" max="2" width="10" style="37" bestFit="1" customWidth="1"/>
    <col min="3" max="3" width="3.90625" style="37" customWidth="1"/>
    <col min="4" max="4" width="40.6328125" style="37" customWidth="1"/>
    <col min="5" max="5" width="7.90625" style="37" customWidth="1"/>
    <col min="6" max="6" width="6.90625" style="37" customWidth="1"/>
    <col min="7" max="7" width="9.54296875" style="37" customWidth="1"/>
    <col min="8" max="8" width="11.3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3230</v>
      </c>
    </row>
    <row r="2" spans="1:9" x14ac:dyDescent="0.25">
      <c r="A2" s="275" t="s">
        <v>3229</v>
      </c>
    </row>
    <row r="3" spans="1:9" x14ac:dyDescent="0.25">
      <c r="A3" s="276" t="s">
        <v>3228</v>
      </c>
    </row>
    <row r="5" spans="1:9" ht="12.75" customHeight="1" x14ac:dyDescent="0.25">
      <c r="A5" s="107" t="s">
        <v>3039</v>
      </c>
      <c r="B5" s="108"/>
      <c r="C5" s="108"/>
      <c r="D5" s="108"/>
      <c r="E5" s="378"/>
      <c r="F5" s="378"/>
      <c r="G5" s="378"/>
      <c r="H5" s="379"/>
    </row>
    <row r="6" spans="1:9" ht="13" x14ac:dyDescent="0.3">
      <c r="A6" s="217" t="s">
        <v>0</v>
      </c>
      <c r="B6" s="217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  <c r="I6" s="251"/>
    </row>
    <row r="7" spans="1:9" x14ac:dyDescent="0.25">
      <c r="A7" s="375"/>
      <c r="B7" s="375"/>
      <c r="C7" s="324"/>
      <c r="D7" s="299"/>
      <c r="E7" s="327"/>
      <c r="F7" s="327"/>
      <c r="G7" s="328"/>
      <c r="H7" s="328"/>
    </row>
    <row r="8" spans="1:9" ht="65" x14ac:dyDescent="0.25">
      <c r="A8" s="366" t="s">
        <v>1196</v>
      </c>
      <c r="B8" s="366"/>
      <c r="C8" s="154"/>
      <c r="D8" s="126" t="s">
        <v>1197</v>
      </c>
      <c r="E8" s="163"/>
      <c r="F8" s="163"/>
      <c r="G8" s="341"/>
      <c r="H8" s="341"/>
    </row>
    <row r="9" spans="1:9" x14ac:dyDescent="0.25">
      <c r="A9" s="366"/>
      <c r="B9" s="366"/>
      <c r="C9" s="154"/>
      <c r="D9" s="54"/>
      <c r="E9" s="163"/>
      <c r="F9" s="163"/>
      <c r="G9" s="341"/>
      <c r="H9" s="341"/>
    </row>
    <row r="10" spans="1:9" x14ac:dyDescent="0.25">
      <c r="A10" s="366"/>
      <c r="B10" s="366" t="s">
        <v>1198</v>
      </c>
      <c r="C10" s="154"/>
      <c r="D10" s="127" t="s">
        <v>1214</v>
      </c>
      <c r="E10" s="163"/>
      <c r="F10" s="163"/>
      <c r="G10" s="341"/>
      <c r="H10" s="341"/>
    </row>
    <row r="11" spans="1:9" ht="39" x14ac:dyDescent="0.25">
      <c r="A11" s="366"/>
      <c r="B11" s="406"/>
      <c r="C11" s="154" t="s">
        <v>24</v>
      </c>
      <c r="D11" s="238" t="s">
        <v>3069</v>
      </c>
      <c r="E11" s="182" t="s">
        <v>2995</v>
      </c>
      <c r="F11" s="182">
        <v>20</v>
      </c>
      <c r="G11" s="339"/>
      <c r="H11" s="341"/>
      <c r="I11" s="252"/>
    </row>
    <row r="12" spans="1:9" x14ac:dyDescent="0.25">
      <c r="A12" s="366"/>
      <c r="B12" s="366"/>
      <c r="C12" s="154"/>
      <c r="D12" s="238"/>
      <c r="E12" s="182"/>
      <c r="F12" s="182"/>
      <c r="G12" s="339"/>
      <c r="H12" s="341"/>
      <c r="I12" s="252"/>
    </row>
    <row r="13" spans="1:9" x14ac:dyDescent="0.25">
      <c r="A13" s="366"/>
      <c r="B13" s="366" t="s">
        <v>3148</v>
      </c>
      <c r="C13" s="154"/>
      <c r="D13" s="127" t="s">
        <v>3147</v>
      </c>
      <c r="E13" s="163"/>
      <c r="F13" s="163"/>
      <c r="G13" s="341"/>
      <c r="H13" s="341"/>
    </row>
    <row r="14" spans="1:9" ht="39" x14ac:dyDescent="0.25">
      <c r="A14" s="366"/>
      <c r="B14" s="406"/>
      <c r="C14" s="154" t="s">
        <v>24</v>
      </c>
      <c r="D14" s="238" t="s">
        <v>3069</v>
      </c>
      <c r="E14" s="182" t="s">
        <v>2995</v>
      </c>
      <c r="F14" s="182">
        <v>12</v>
      </c>
      <c r="G14" s="339"/>
      <c r="H14" s="341"/>
      <c r="I14" s="252"/>
    </row>
    <row r="15" spans="1:9" x14ac:dyDescent="0.25">
      <c r="A15" s="366"/>
      <c r="B15" s="366"/>
      <c r="C15" s="154"/>
      <c r="D15" s="238"/>
      <c r="E15" s="182"/>
      <c r="F15" s="182"/>
      <c r="G15" s="339"/>
      <c r="H15" s="341"/>
      <c r="I15" s="252"/>
    </row>
    <row r="16" spans="1:9" ht="13" x14ac:dyDescent="0.25">
      <c r="A16" s="366" t="s">
        <v>1199</v>
      </c>
      <c r="B16" s="366"/>
      <c r="C16" s="154"/>
      <c r="D16" s="126" t="s">
        <v>1200</v>
      </c>
      <c r="E16" s="163"/>
      <c r="F16" s="163"/>
      <c r="G16" s="341"/>
      <c r="H16" s="341"/>
    </row>
    <row r="17" spans="1:9" x14ac:dyDescent="0.25">
      <c r="A17" s="366"/>
      <c r="B17" s="366" t="s">
        <v>1201</v>
      </c>
      <c r="C17" s="154"/>
      <c r="D17" s="54" t="s">
        <v>1203</v>
      </c>
      <c r="E17" s="163"/>
      <c r="F17" s="163"/>
      <c r="G17" s="341"/>
      <c r="H17" s="341"/>
    </row>
    <row r="18" spans="1:9" ht="14.5" x14ac:dyDescent="0.25">
      <c r="A18" s="366"/>
      <c r="B18" s="366"/>
      <c r="C18" s="154" t="s">
        <v>22</v>
      </c>
      <c r="D18" s="54" t="s">
        <v>1204</v>
      </c>
      <c r="E18" s="182" t="s">
        <v>3020</v>
      </c>
      <c r="F18" s="182">
        <f>+F11+F14</f>
        <v>32</v>
      </c>
      <c r="G18" s="339"/>
      <c r="H18" s="341"/>
    </row>
    <row r="19" spans="1:9" x14ac:dyDescent="0.25">
      <c r="A19" s="366"/>
      <c r="B19" s="366"/>
      <c r="C19" s="154"/>
      <c r="D19" s="54"/>
      <c r="E19" s="182"/>
      <c r="F19" s="182"/>
      <c r="G19" s="339"/>
      <c r="H19" s="341"/>
    </row>
    <row r="20" spans="1:9" ht="28.5" customHeight="1" x14ac:dyDescent="0.25">
      <c r="A20" s="366"/>
      <c r="B20" s="366" t="s">
        <v>1202</v>
      </c>
      <c r="C20" s="154"/>
      <c r="D20" s="85" t="s">
        <v>1206</v>
      </c>
      <c r="E20" s="163"/>
      <c r="F20" s="163"/>
      <c r="H20" s="341"/>
    </row>
    <row r="21" spans="1:9" ht="14.5" x14ac:dyDescent="0.25">
      <c r="A21" s="366"/>
      <c r="B21" s="366"/>
      <c r="C21" s="154" t="s">
        <v>22</v>
      </c>
      <c r="D21" s="125" t="s">
        <v>1205</v>
      </c>
      <c r="E21" s="182" t="s">
        <v>3020</v>
      </c>
      <c r="F21" s="182">
        <f>+F18/2</f>
        <v>16</v>
      </c>
      <c r="G21" s="339"/>
      <c r="H21" s="341"/>
    </row>
    <row r="22" spans="1:9" x14ac:dyDescent="0.25">
      <c r="A22" s="366"/>
      <c r="B22" s="366"/>
      <c r="C22" s="154"/>
      <c r="D22" s="125"/>
      <c r="E22" s="182"/>
      <c r="F22" s="182"/>
      <c r="G22" s="339"/>
      <c r="H22" s="341"/>
      <c r="I22" s="252"/>
    </row>
    <row r="23" spans="1:9" ht="26" x14ac:dyDescent="0.25">
      <c r="A23" s="366" t="s">
        <v>1207</v>
      </c>
      <c r="B23" s="366"/>
      <c r="C23" s="154"/>
      <c r="D23" s="126" t="s">
        <v>2673</v>
      </c>
      <c r="E23" s="163"/>
      <c r="F23" s="163"/>
      <c r="G23" s="341"/>
      <c r="H23" s="341"/>
    </row>
    <row r="24" spans="1:9" ht="26" x14ac:dyDescent="0.25">
      <c r="A24" s="366"/>
      <c r="B24" s="366" t="s">
        <v>1208</v>
      </c>
      <c r="C24" s="154"/>
      <c r="D24" s="226" t="s">
        <v>3040</v>
      </c>
      <c r="E24" s="182" t="s">
        <v>2997</v>
      </c>
      <c r="F24" s="182">
        <v>1.6</v>
      </c>
      <c r="G24" s="339"/>
      <c r="H24" s="341"/>
      <c r="I24" s="252"/>
    </row>
    <row r="25" spans="1:9" x14ac:dyDescent="0.25">
      <c r="A25" s="366"/>
      <c r="B25" s="366"/>
      <c r="C25" s="154"/>
      <c r="D25" s="226"/>
      <c r="E25" s="182"/>
      <c r="F25" s="182"/>
      <c r="G25" s="339"/>
      <c r="H25" s="341"/>
      <c r="I25" s="252"/>
    </row>
    <row r="26" spans="1:9" ht="13" x14ac:dyDescent="0.25">
      <c r="A26" s="366"/>
      <c r="B26" s="366" t="s">
        <v>1209</v>
      </c>
      <c r="C26" s="154"/>
      <c r="D26" s="226" t="s">
        <v>3041</v>
      </c>
      <c r="E26" s="182" t="s">
        <v>2996</v>
      </c>
      <c r="F26" s="182">
        <v>30</v>
      </c>
      <c r="G26" s="339"/>
      <c r="H26" s="341"/>
      <c r="I26" s="252"/>
    </row>
    <row r="27" spans="1:9" x14ac:dyDescent="0.25">
      <c r="A27" s="366"/>
      <c r="B27" s="366"/>
      <c r="C27" s="154"/>
      <c r="D27" s="226"/>
      <c r="E27" s="182"/>
      <c r="F27" s="182"/>
      <c r="G27" s="339"/>
      <c r="H27" s="341"/>
      <c r="I27" s="252"/>
    </row>
    <row r="28" spans="1:9" ht="27" customHeight="1" x14ac:dyDescent="0.25">
      <c r="A28" s="366" t="s">
        <v>1210</v>
      </c>
      <c r="B28" s="366"/>
      <c r="C28" s="154"/>
      <c r="D28" s="137" t="s">
        <v>2674</v>
      </c>
      <c r="E28" s="163"/>
      <c r="F28" s="163"/>
      <c r="G28" s="341"/>
      <c r="H28" s="341"/>
    </row>
    <row r="29" spans="1:9" ht="14.5" x14ac:dyDescent="0.25">
      <c r="A29" s="366"/>
      <c r="B29" s="366" t="s">
        <v>1211</v>
      </c>
      <c r="C29" s="154"/>
      <c r="D29" s="59" t="s">
        <v>1213</v>
      </c>
      <c r="E29" s="182" t="s">
        <v>3019</v>
      </c>
      <c r="F29" s="182">
        <v>4.5</v>
      </c>
      <c r="G29" s="339"/>
      <c r="H29" s="341"/>
    </row>
    <row r="30" spans="1:9" x14ac:dyDescent="0.25">
      <c r="A30" s="366"/>
      <c r="B30" s="366"/>
      <c r="C30" s="154"/>
      <c r="D30" s="59"/>
      <c r="E30" s="182"/>
      <c r="F30" s="182"/>
      <c r="G30" s="339"/>
      <c r="H30" s="341"/>
    </row>
    <row r="31" spans="1:9" ht="25" x14ac:dyDescent="0.25">
      <c r="A31" s="366"/>
      <c r="B31" s="366" t="s">
        <v>1212</v>
      </c>
      <c r="C31" s="154"/>
      <c r="D31" s="127" t="s">
        <v>2675</v>
      </c>
      <c r="E31" s="182" t="s">
        <v>3019</v>
      </c>
      <c r="F31" s="182">
        <v>3.5</v>
      </c>
      <c r="G31" s="339"/>
      <c r="H31" s="341"/>
    </row>
    <row r="32" spans="1:9" x14ac:dyDescent="0.25">
      <c r="A32" s="366"/>
      <c r="B32" s="366"/>
      <c r="C32" s="154"/>
      <c r="D32" s="127"/>
      <c r="E32" s="182"/>
      <c r="F32" s="182"/>
      <c r="G32" s="339"/>
      <c r="H32" s="341"/>
    </row>
    <row r="33" spans="1:9" ht="26" x14ac:dyDescent="0.25">
      <c r="A33" s="366" t="s">
        <v>3108</v>
      </c>
      <c r="B33" s="153"/>
      <c r="C33" s="154"/>
      <c r="D33" s="126" t="s">
        <v>3109</v>
      </c>
      <c r="E33" s="182"/>
      <c r="F33" s="182"/>
      <c r="G33" s="339"/>
      <c r="H33" s="341"/>
    </row>
    <row r="34" spans="1:9" ht="14.5" x14ac:dyDescent="0.25">
      <c r="A34" s="366"/>
      <c r="B34" s="153" t="s">
        <v>3110</v>
      </c>
      <c r="C34" s="154"/>
      <c r="D34" s="85" t="s">
        <v>3111</v>
      </c>
      <c r="E34" s="182" t="s">
        <v>3020</v>
      </c>
      <c r="F34" s="182"/>
      <c r="G34" s="339"/>
      <c r="H34" s="341" t="s">
        <v>3008</v>
      </c>
    </row>
    <row r="35" spans="1:9" ht="13" x14ac:dyDescent="0.25">
      <c r="A35" s="366"/>
      <c r="B35" s="153"/>
      <c r="C35" s="154"/>
      <c r="D35" s="126"/>
      <c r="E35" s="182"/>
      <c r="F35" s="182"/>
      <c r="G35" s="339"/>
      <c r="H35" s="341"/>
    </row>
    <row r="36" spans="1:9" ht="13" x14ac:dyDescent="0.25">
      <c r="A36" s="366" t="s">
        <v>3104</v>
      </c>
      <c r="B36" s="153"/>
      <c r="C36" s="154"/>
      <c r="D36" s="124" t="s">
        <v>3105</v>
      </c>
      <c r="E36" s="182"/>
      <c r="F36" s="182"/>
      <c r="G36" s="339"/>
      <c r="H36" s="341"/>
    </row>
    <row r="37" spans="1:9" ht="26" x14ac:dyDescent="0.25">
      <c r="A37" s="366"/>
      <c r="B37" s="366" t="s">
        <v>3106</v>
      </c>
      <c r="C37" s="154"/>
      <c r="D37" s="226" t="s">
        <v>3112</v>
      </c>
      <c r="E37" s="182" t="s">
        <v>2995</v>
      </c>
      <c r="F37" s="182">
        <v>4</v>
      </c>
      <c r="G37" s="339"/>
      <c r="H37" s="341"/>
    </row>
    <row r="38" spans="1:9" x14ac:dyDescent="0.25">
      <c r="A38" s="366"/>
      <c r="B38" s="366"/>
      <c r="C38" s="154"/>
      <c r="D38" s="226"/>
      <c r="E38" s="182"/>
      <c r="F38" s="182"/>
      <c r="G38" s="339"/>
      <c r="H38" s="341"/>
    </row>
    <row r="39" spans="1:9" ht="26" x14ac:dyDescent="0.25">
      <c r="A39" s="366"/>
      <c r="B39" s="366" t="s">
        <v>3107</v>
      </c>
      <c r="C39" s="154"/>
      <c r="D39" s="238" t="s">
        <v>3113</v>
      </c>
      <c r="E39" s="182" t="s">
        <v>2995</v>
      </c>
      <c r="F39" s="182">
        <v>2</v>
      </c>
      <c r="G39" s="339"/>
      <c r="H39" s="341"/>
    </row>
    <row r="40" spans="1:9" x14ac:dyDescent="0.25">
      <c r="A40" s="366"/>
      <c r="B40" s="366"/>
      <c r="C40" s="154"/>
      <c r="D40" s="127"/>
      <c r="E40" s="182"/>
      <c r="F40" s="182"/>
      <c r="G40" s="339"/>
      <c r="H40" s="341"/>
    </row>
    <row r="41" spans="1:9" x14ac:dyDescent="0.25">
      <c r="A41" s="366"/>
      <c r="B41" s="366"/>
      <c r="C41" s="154"/>
      <c r="D41" s="127"/>
      <c r="E41" s="182"/>
      <c r="F41" s="182"/>
      <c r="G41" s="339"/>
      <c r="H41" s="341"/>
    </row>
    <row r="42" spans="1:9" x14ac:dyDescent="0.25">
      <c r="A42" s="366"/>
      <c r="B42" s="366"/>
      <c r="C42" s="154"/>
      <c r="D42" s="238"/>
      <c r="E42" s="182"/>
      <c r="F42" s="182"/>
      <c r="G42" s="339"/>
      <c r="H42" s="341"/>
      <c r="I42" s="252"/>
    </row>
    <row r="43" spans="1:9" ht="13" x14ac:dyDescent="0.25">
      <c r="A43" s="366"/>
      <c r="B43" s="366"/>
      <c r="C43" s="154"/>
      <c r="D43" s="126"/>
      <c r="E43" s="182"/>
      <c r="F43" s="163"/>
      <c r="G43" s="341"/>
      <c r="H43" s="341"/>
    </row>
    <row r="44" spans="1:9" ht="13" x14ac:dyDescent="0.25">
      <c r="A44" s="281" t="s">
        <v>1195</v>
      </c>
      <c r="B44" s="529" t="s">
        <v>19</v>
      </c>
      <c r="C44" s="530"/>
      <c r="D44" s="530"/>
      <c r="E44" s="530"/>
      <c r="F44" s="530"/>
      <c r="G44" s="531"/>
      <c r="H44" s="346"/>
    </row>
    <row r="1048320" spans="5:5" x14ac:dyDescent="0.25">
      <c r="E1048320" s="49"/>
    </row>
  </sheetData>
  <mergeCells count="1">
    <mergeCell ref="B44:G44"/>
  </mergeCells>
  <phoneticPr fontId="8" type="noConversion"/>
  <pageMargins left="0.75" right="0.75" top="1" bottom="1" header="0.5" footer="0.5"/>
  <pageSetup paperSize="9" scale="88" orientation="portrait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6BA9A-FD5D-4813-AE21-B038FD60AB8E}">
  <sheetPr>
    <tabColor rgb="FF92D050"/>
  </sheetPr>
  <dimension ref="A1:H1048328"/>
  <sheetViews>
    <sheetView view="pageBreakPreview" topLeftCell="A15" zoomScaleNormal="100" zoomScaleSheetLayoutView="100" workbookViewId="0">
      <selection activeCell="C13" sqref="C13"/>
    </sheetView>
  </sheetViews>
  <sheetFormatPr defaultRowHeight="12.5" x14ac:dyDescent="0.25"/>
  <cols>
    <col min="1" max="1" width="8" style="37" customWidth="1"/>
    <col min="2" max="2" width="10" style="37" bestFit="1" customWidth="1"/>
    <col min="3" max="3" width="41.36328125" style="37" customWidth="1"/>
    <col min="4" max="4" width="7" style="37" customWidth="1"/>
    <col min="5" max="5" width="7.90625" style="37" customWidth="1"/>
    <col min="6" max="6" width="9.6328125" style="37" customWidth="1"/>
    <col min="7" max="7" width="11.5429687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x14ac:dyDescent="0.25">
      <c r="A1" s="276" t="s">
        <v>3230</v>
      </c>
    </row>
    <row r="2" spans="1:8" x14ac:dyDescent="0.25">
      <c r="A2" s="275" t="s">
        <v>3229</v>
      </c>
    </row>
    <row r="3" spans="1:8" x14ac:dyDescent="0.25">
      <c r="A3" s="276" t="s">
        <v>3228</v>
      </c>
    </row>
    <row r="5" spans="1:8" ht="12.75" customHeight="1" x14ac:dyDescent="0.25">
      <c r="A5" s="107" t="s">
        <v>3038</v>
      </c>
      <c r="B5" s="108"/>
      <c r="C5" s="108"/>
      <c r="D5" s="376"/>
      <c r="E5" s="376"/>
      <c r="F5" s="376"/>
      <c r="G5" s="377"/>
    </row>
    <row r="6" spans="1:8" ht="13" x14ac:dyDescent="0.3">
      <c r="A6" s="281" t="s">
        <v>0</v>
      </c>
      <c r="B6" s="281"/>
      <c r="C6" s="281" t="s">
        <v>1</v>
      </c>
      <c r="D6" s="281" t="s">
        <v>2</v>
      </c>
      <c r="E6" s="281" t="s">
        <v>3</v>
      </c>
      <c r="F6" s="281" t="s">
        <v>4</v>
      </c>
      <c r="G6" s="281" t="s">
        <v>3004</v>
      </c>
      <c r="H6" s="251"/>
    </row>
    <row r="7" spans="1:8" x14ac:dyDescent="0.25">
      <c r="A7" s="297"/>
      <c r="B7" s="297"/>
      <c r="C7" s="299"/>
      <c r="D7" s="327"/>
      <c r="E7" s="327"/>
      <c r="F7" s="360"/>
      <c r="G7" s="361"/>
    </row>
    <row r="8" spans="1:8" x14ac:dyDescent="0.25">
      <c r="A8" s="154"/>
      <c r="B8" s="154"/>
      <c r="C8" s="59"/>
      <c r="D8" s="163"/>
      <c r="E8" s="163"/>
      <c r="F8" s="352"/>
      <c r="G8" s="331"/>
    </row>
    <row r="9" spans="1:8" ht="13" x14ac:dyDescent="0.25">
      <c r="A9" s="182" t="s">
        <v>1217</v>
      </c>
      <c r="B9" s="154"/>
      <c r="C9" s="126" t="s">
        <v>1216</v>
      </c>
      <c r="D9" s="163"/>
      <c r="E9" s="163"/>
      <c r="F9" s="352"/>
      <c r="G9" s="331"/>
    </row>
    <row r="10" spans="1:8" ht="13" x14ac:dyDescent="0.25">
      <c r="A10" s="182"/>
      <c r="B10" s="154"/>
      <c r="C10" s="126"/>
      <c r="D10" s="163"/>
      <c r="E10" s="163"/>
      <c r="F10" s="352"/>
      <c r="G10" s="331"/>
    </row>
    <row r="11" spans="1:8" ht="26" x14ac:dyDescent="0.25">
      <c r="A11" s="182"/>
      <c r="B11" s="366" t="s">
        <v>1218</v>
      </c>
      <c r="C11" s="226" t="s">
        <v>3114</v>
      </c>
      <c r="D11" s="182" t="s">
        <v>2991</v>
      </c>
      <c r="E11" s="182">
        <v>1.7</v>
      </c>
      <c r="F11" s="355"/>
      <c r="G11" s="356"/>
      <c r="H11" s="252"/>
    </row>
    <row r="12" spans="1:8" x14ac:dyDescent="0.25">
      <c r="A12" s="182"/>
      <c r="B12" s="366"/>
      <c r="C12" s="226"/>
      <c r="D12" s="182"/>
      <c r="E12" s="182"/>
      <c r="F12" s="355"/>
      <c r="G12" s="356"/>
      <c r="H12" s="252"/>
    </row>
    <row r="13" spans="1:8" ht="26" x14ac:dyDescent="0.25">
      <c r="A13" s="182"/>
      <c r="B13" s="366" t="s">
        <v>1219</v>
      </c>
      <c r="C13" s="226" t="s">
        <v>3115</v>
      </c>
      <c r="D13" s="182" t="s">
        <v>2991</v>
      </c>
      <c r="E13" s="182">
        <f>+E11*2</f>
        <v>3.4</v>
      </c>
      <c r="F13" s="355"/>
      <c r="G13" s="356"/>
      <c r="H13" s="252"/>
    </row>
    <row r="14" spans="1:8" x14ac:dyDescent="0.25">
      <c r="A14" s="182"/>
      <c r="B14" s="366"/>
      <c r="C14" s="226"/>
      <c r="D14" s="182"/>
      <c r="E14" s="182"/>
      <c r="F14" s="355"/>
      <c r="G14" s="356"/>
      <c r="H14" s="252"/>
    </row>
    <row r="15" spans="1:8" ht="26" x14ac:dyDescent="0.25">
      <c r="A15" s="182"/>
      <c r="B15" s="489" t="s">
        <v>3117</v>
      </c>
      <c r="C15" s="226" t="s">
        <v>3118</v>
      </c>
      <c r="D15" s="182" t="s">
        <v>2991</v>
      </c>
      <c r="E15" s="182"/>
      <c r="F15" s="355"/>
      <c r="G15" s="356" t="s">
        <v>3008</v>
      </c>
      <c r="H15" s="252"/>
    </row>
    <row r="16" spans="1:8" ht="13" customHeight="1" x14ac:dyDescent="0.25">
      <c r="A16" s="182"/>
      <c r="B16" s="153"/>
      <c r="C16" s="226"/>
      <c r="D16" s="182"/>
      <c r="E16" s="182"/>
      <c r="F16" s="355"/>
      <c r="G16" s="356"/>
      <c r="H16" s="252"/>
    </row>
    <row r="17" spans="1:8" ht="13" customHeight="1" x14ac:dyDescent="0.25">
      <c r="A17" s="182"/>
      <c r="B17" s="366" t="s">
        <v>1220</v>
      </c>
      <c r="C17" s="226" t="s">
        <v>3116</v>
      </c>
      <c r="D17" s="182" t="s">
        <v>3020</v>
      </c>
      <c r="E17" s="509">
        <v>75</v>
      </c>
      <c r="F17" s="355"/>
      <c r="G17" s="356"/>
      <c r="H17" s="252"/>
    </row>
    <row r="18" spans="1:8" ht="13" customHeight="1" x14ac:dyDescent="0.25">
      <c r="A18" s="182"/>
      <c r="B18" s="366"/>
      <c r="C18" s="226"/>
      <c r="D18" s="182"/>
      <c r="E18" s="509"/>
      <c r="F18" s="355"/>
      <c r="G18" s="356"/>
      <c r="H18" s="252"/>
    </row>
    <row r="19" spans="1:8" ht="13" customHeight="1" x14ac:dyDescent="0.25">
      <c r="A19" s="182"/>
      <c r="B19" s="366" t="s">
        <v>3120</v>
      </c>
      <c r="C19" s="226" t="s">
        <v>3119</v>
      </c>
      <c r="D19" s="182" t="s">
        <v>3020</v>
      </c>
      <c r="E19" s="509">
        <v>45</v>
      </c>
      <c r="F19" s="355"/>
      <c r="G19" s="356"/>
      <c r="H19" s="252"/>
    </row>
    <row r="20" spans="1:8" ht="13" customHeight="1" x14ac:dyDescent="0.25">
      <c r="A20" s="182"/>
      <c r="B20" s="366"/>
      <c r="C20" s="226"/>
      <c r="D20" s="182"/>
      <c r="E20" s="182"/>
      <c r="F20" s="355"/>
      <c r="G20" s="356"/>
      <c r="H20" s="252"/>
    </row>
    <row r="21" spans="1:8" ht="25.5" x14ac:dyDescent="0.25">
      <c r="A21" s="182"/>
      <c r="B21" s="366" t="s">
        <v>3121</v>
      </c>
      <c r="C21" s="226" t="s">
        <v>3122</v>
      </c>
      <c r="D21" s="182" t="s">
        <v>3020</v>
      </c>
      <c r="E21" s="182">
        <v>90</v>
      </c>
      <c r="F21" s="355"/>
      <c r="G21" s="356"/>
      <c r="H21" s="252"/>
    </row>
    <row r="22" spans="1:8" x14ac:dyDescent="0.25">
      <c r="A22" s="182"/>
      <c r="B22" s="366"/>
      <c r="C22" s="226"/>
      <c r="D22" s="182"/>
      <c r="E22" s="182"/>
      <c r="F22" s="355"/>
      <c r="G22" s="356"/>
      <c r="H22" s="252"/>
    </row>
    <row r="23" spans="1:8" ht="25.5" x14ac:dyDescent="0.25">
      <c r="A23" s="182"/>
      <c r="B23" s="366" t="s">
        <v>3232</v>
      </c>
      <c r="C23" s="85" t="s">
        <v>3233</v>
      </c>
      <c r="D23" s="182" t="s">
        <v>2991</v>
      </c>
      <c r="E23" s="182">
        <v>0.1</v>
      </c>
      <c r="F23" s="355"/>
      <c r="G23" s="356"/>
      <c r="H23" s="252"/>
    </row>
    <row r="24" spans="1:8" x14ac:dyDescent="0.25">
      <c r="A24" s="182"/>
      <c r="B24" s="366"/>
      <c r="C24" s="510"/>
      <c r="D24" s="511"/>
      <c r="E24" s="182"/>
      <c r="F24" s="355"/>
      <c r="G24" s="356"/>
      <c r="H24" s="252"/>
    </row>
    <row r="25" spans="1:8" x14ac:dyDescent="0.25">
      <c r="A25" s="182"/>
      <c r="B25" s="366"/>
      <c r="C25" s="510"/>
      <c r="D25" s="511"/>
      <c r="E25" s="182"/>
      <c r="F25" s="355"/>
      <c r="G25" s="356"/>
      <c r="H25" s="252"/>
    </row>
    <row r="26" spans="1:8" ht="31.5" customHeight="1" x14ac:dyDescent="0.25">
      <c r="A26" s="374" t="s">
        <v>1221</v>
      </c>
      <c r="B26" s="154"/>
      <c r="C26" s="84" t="s">
        <v>1222</v>
      </c>
      <c r="D26" s="182" t="s">
        <v>2991</v>
      </c>
      <c r="E26" s="182">
        <f>+E11+E13+E23</f>
        <v>5.1999999999999993</v>
      </c>
      <c r="F26" s="355"/>
      <c r="G26" s="356"/>
      <c r="H26" s="252"/>
    </row>
    <row r="27" spans="1:8" x14ac:dyDescent="0.25">
      <c r="A27" s="182"/>
      <c r="B27" s="154"/>
      <c r="C27" s="226"/>
      <c r="D27" s="182"/>
      <c r="E27" s="182"/>
      <c r="F27" s="355"/>
      <c r="G27" s="356"/>
      <c r="H27" s="252"/>
    </row>
    <row r="28" spans="1:8" x14ac:dyDescent="0.25">
      <c r="A28" s="182"/>
      <c r="B28" s="154"/>
      <c r="C28" s="230"/>
      <c r="D28" s="182"/>
      <c r="E28" s="182"/>
      <c r="F28" s="355"/>
      <c r="G28" s="356"/>
      <c r="H28" s="252"/>
    </row>
    <row r="29" spans="1:8" ht="13" x14ac:dyDescent="0.25">
      <c r="A29" s="182"/>
      <c r="B29" s="154"/>
      <c r="C29" s="126"/>
      <c r="D29" s="163"/>
      <c r="E29" s="163"/>
      <c r="F29" s="356"/>
      <c r="G29" s="356"/>
    </row>
    <row r="30" spans="1:8" ht="13" x14ac:dyDescent="0.25">
      <c r="A30" s="182"/>
      <c r="B30" s="154"/>
      <c r="C30" s="126"/>
      <c r="D30" s="163"/>
      <c r="E30" s="163"/>
      <c r="F30" s="356"/>
      <c r="G30" s="356"/>
    </row>
    <row r="31" spans="1:8" x14ac:dyDescent="0.25">
      <c r="A31" s="182"/>
      <c r="B31" s="154"/>
      <c r="C31" s="127"/>
      <c r="D31" s="186"/>
      <c r="E31" s="182"/>
      <c r="F31" s="355"/>
      <c r="G31" s="356"/>
    </row>
    <row r="32" spans="1:8" x14ac:dyDescent="0.25">
      <c r="A32" s="182"/>
      <c r="B32" s="154"/>
      <c r="C32" s="127"/>
      <c r="D32" s="186"/>
      <c r="E32" s="182"/>
      <c r="F32" s="355"/>
      <c r="G32" s="356"/>
    </row>
    <row r="33" spans="1:7" x14ac:dyDescent="0.25">
      <c r="A33" s="182"/>
      <c r="B33" s="154"/>
      <c r="C33" s="127"/>
      <c r="D33" s="186"/>
      <c r="E33" s="182"/>
      <c r="F33" s="355"/>
      <c r="G33" s="356"/>
    </row>
    <row r="34" spans="1:7" x14ac:dyDescent="0.25">
      <c r="A34" s="182"/>
      <c r="B34" s="154"/>
      <c r="C34" s="127"/>
      <c r="D34" s="186"/>
      <c r="E34" s="182"/>
      <c r="F34" s="355"/>
      <c r="G34" s="356"/>
    </row>
    <row r="35" spans="1:7" x14ac:dyDescent="0.25">
      <c r="A35" s="182"/>
      <c r="B35" s="154"/>
      <c r="C35" s="127"/>
      <c r="D35" s="186"/>
      <c r="E35" s="182"/>
      <c r="F35" s="355"/>
      <c r="G35" s="356"/>
    </row>
    <row r="36" spans="1:7" x14ac:dyDescent="0.25">
      <c r="A36" s="182"/>
      <c r="B36" s="154"/>
      <c r="C36" s="127"/>
      <c r="D36" s="186"/>
      <c r="E36" s="182"/>
      <c r="F36" s="355"/>
      <c r="G36" s="356"/>
    </row>
    <row r="37" spans="1:7" ht="13" x14ac:dyDescent="0.25">
      <c r="A37" s="182"/>
      <c r="B37" s="154"/>
      <c r="C37" s="84"/>
      <c r="D37" s="182"/>
      <c r="E37" s="182"/>
      <c r="F37" s="355"/>
      <c r="G37" s="356"/>
    </row>
    <row r="38" spans="1:7" ht="13" x14ac:dyDescent="0.25">
      <c r="A38" s="182"/>
      <c r="B38" s="154"/>
      <c r="C38" s="84"/>
      <c r="D38" s="182"/>
      <c r="E38" s="182"/>
      <c r="F38" s="355"/>
      <c r="G38" s="356"/>
    </row>
    <row r="39" spans="1:7" ht="13" x14ac:dyDescent="0.25">
      <c r="A39" s="182"/>
      <c r="B39" s="154"/>
      <c r="C39" s="84"/>
      <c r="D39" s="182"/>
      <c r="E39" s="182"/>
      <c r="F39" s="355"/>
      <c r="G39" s="356"/>
    </row>
    <row r="40" spans="1:7" x14ac:dyDescent="0.25">
      <c r="A40" s="154"/>
      <c r="B40" s="154"/>
      <c r="C40" s="178"/>
      <c r="D40" s="163"/>
      <c r="E40" s="163"/>
      <c r="F40" s="356"/>
      <c r="G40" s="356"/>
    </row>
    <row r="41" spans="1:7" x14ac:dyDescent="0.25">
      <c r="A41" s="154"/>
      <c r="B41" s="154"/>
      <c r="C41" s="178"/>
      <c r="D41" s="163"/>
      <c r="E41" s="163"/>
      <c r="F41" s="356"/>
      <c r="G41" s="356"/>
    </row>
    <row r="42" spans="1:7" x14ac:dyDescent="0.25">
      <c r="A42" s="154"/>
      <c r="B42" s="154"/>
      <c r="C42" s="178"/>
      <c r="D42" s="163"/>
      <c r="E42" s="163"/>
      <c r="F42" s="356"/>
      <c r="G42" s="356"/>
    </row>
    <row r="43" spans="1:7" x14ac:dyDescent="0.25">
      <c r="A43" s="154"/>
      <c r="B43" s="154"/>
      <c r="C43" s="178"/>
      <c r="D43" s="163"/>
      <c r="E43" s="163"/>
      <c r="F43" s="356"/>
      <c r="G43" s="356"/>
    </row>
    <row r="44" spans="1:7" x14ac:dyDescent="0.25">
      <c r="A44" s="154"/>
      <c r="B44" s="154"/>
      <c r="C44" s="178"/>
      <c r="D44" s="163"/>
      <c r="E44" s="163"/>
      <c r="F44" s="356"/>
      <c r="G44" s="356"/>
    </row>
    <row r="45" spans="1:7" x14ac:dyDescent="0.25">
      <c r="A45" s="154"/>
      <c r="B45" s="154"/>
      <c r="C45" s="178"/>
      <c r="D45" s="163"/>
      <c r="E45" s="163"/>
      <c r="F45" s="356"/>
      <c r="G45" s="356"/>
    </row>
    <row r="46" spans="1:7" x14ac:dyDescent="0.25">
      <c r="A46" s="154"/>
      <c r="B46" s="154"/>
      <c r="C46" s="178"/>
      <c r="D46" s="163"/>
      <c r="E46" s="163"/>
      <c r="F46" s="356"/>
      <c r="G46" s="356"/>
    </row>
    <row r="47" spans="1:7" x14ac:dyDescent="0.25">
      <c r="A47" s="154"/>
      <c r="B47" s="154"/>
      <c r="C47" s="178"/>
      <c r="D47" s="163"/>
      <c r="E47" s="163"/>
      <c r="F47" s="356"/>
      <c r="G47" s="356"/>
    </row>
    <row r="48" spans="1:7" x14ac:dyDescent="0.25">
      <c r="A48" s="154"/>
      <c r="B48" s="154"/>
      <c r="C48" s="178"/>
      <c r="D48" s="163"/>
      <c r="E48" s="163"/>
      <c r="F48" s="356"/>
      <c r="G48" s="356"/>
    </row>
    <row r="49" spans="1:7" x14ac:dyDescent="0.25">
      <c r="A49" s="154"/>
      <c r="B49" s="154"/>
      <c r="C49" s="178"/>
      <c r="D49" s="163"/>
      <c r="E49" s="163"/>
      <c r="F49" s="356"/>
      <c r="G49" s="356"/>
    </row>
    <row r="50" spans="1:7" ht="13" x14ac:dyDescent="0.25">
      <c r="A50" s="154"/>
      <c r="B50" s="154"/>
      <c r="C50" s="124"/>
      <c r="D50" s="163"/>
      <c r="E50" s="163"/>
      <c r="F50" s="356"/>
      <c r="G50" s="356"/>
    </row>
    <row r="51" spans="1:7" x14ac:dyDescent="0.25">
      <c r="A51" s="202"/>
      <c r="B51" s="202"/>
      <c r="C51" s="200"/>
      <c r="D51" s="347"/>
      <c r="E51" s="347"/>
      <c r="F51" s="358"/>
      <c r="G51" s="358"/>
    </row>
    <row r="52" spans="1:7" ht="13" x14ac:dyDescent="0.25">
      <c r="A52" s="281" t="s">
        <v>1215</v>
      </c>
      <c r="B52" s="529" t="s">
        <v>19</v>
      </c>
      <c r="C52" s="530"/>
      <c r="D52" s="530"/>
      <c r="E52" s="530"/>
      <c r="F52" s="531"/>
      <c r="G52" s="359"/>
    </row>
    <row r="1048328" spans="4:4" x14ac:dyDescent="0.25">
      <c r="D1048328" s="49"/>
    </row>
  </sheetData>
  <mergeCells count="1">
    <mergeCell ref="B52:F52"/>
  </mergeCells>
  <phoneticPr fontId="8" type="noConversion"/>
  <pageMargins left="0.75" right="0.75" top="1" bottom="1" header="0.5" footer="0.5"/>
  <pageSetup paperSize="9" scale="9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BEB0B-C4F3-4074-A6FA-A8C82895AE2D}">
  <sheetPr codeName="Sheet6">
    <tabColor rgb="FF92D050"/>
  </sheetPr>
  <dimension ref="A1:G1048469"/>
  <sheetViews>
    <sheetView view="pageBreakPreview" zoomScaleNormal="100" zoomScaleSheetLayoutView="100" workbookViewId="0">
      <selection activeCell="A2" sqref="A2"/>
    </sheetView>
  </sheetViews>
  <sheetFormatPr defaultRowHeight="12.5" x14ac:dyDescent="0.25"/>
  <cols>
    <col min="1" max="1" width="7.6328125" style="37" customWidth="1"/>
    <col min="2" max="2" width="8.54296875" style="269" customWidth="1"/>
    <col min="3" max="3" width="40.6328125" style="37" customWidth="1"/>
    <col min="4" max="4" width="8.453125" style="37" customWidth="1"/>
    <col min="5" max="5" width="9" style="37" customWidth="1"/>
    <col min="6" max="6" width="9.81640625" style="37" customWidth="1"/>
    <col min="7" max="7" width="11.5429687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7" x14ac:dyDescent="0.25">
      <c r="A1" s="276" t="s">
        <v>3230</v>
      </c>
    </row>
    <row r="2" spans="1:7" x14ac:dyDescent="0.25">
      <c r="A2" s="275" t="s">
        <v>3229</v>
      </c>
    </row>
    <row r="3" spans="1:7" x14ac:dyDescent="0.25">
      <c r="A3" s="276" t="s">
        <v>3228</v>
      </c>
    </row>
    <row r="5" spans="1:7" ht="12.75" customHeight="1" x14ac:dyDescent="0.25">
      <c r="A5" s="107" t="s">
        <v>3001</v>
      </c>
      <c r="B5" s="288"/>
      <c r="C5" s="108"/>
      <c r="D5" s="525"/>
      <c r="E5" s="525"/>
      <c r="F5" s="525"/>
      <c r="G5" s="526"/>
    </row>
    <row r="6" spans="1:7" ht="13" x14ac:dyDescent="0.25">
      <c r="A6" s="281" t="s">
        <v>0</v>
      </c>
      <c r="B6" s="281"/>
      <c r="C6" s="301" t="s">
        <v>1</v>
      </c>
      <c r="D6" s="281" t="s">
        <v>2</v>
      </c>
      <c r="E6" s="281" t="s">
        <v>3</v>
      </c>
      <c r="F6" s="281" t="s">
        <v>4</v>
      </c>
      <c r="G6" s="281" t="s">
        <v>3004</v>
      </c>
    </row>
    <row r="7" spans="1:7" x14ac:dyDescent="0.25">
      <c r="A7" s="297"/>
      <c r="B7" s="297"/>
      <c r="C7" s="178"/>
      <c r="D7" s="297"/>
      <c r="E7" s="297"/>
      <c r="F7" s="299"/>
      <c r="G7" s="299"/>
    </row>
    <row r="8" spans="1:7" x14ac:dyDescent="0.25">
      <c r="A8" s="129"/>
      <c r="B8" s="129"/>
      <c r="C8" s="59"/>
      <c r="D8" s="42"/>
      <c r="E8" s="42"/>
      <c r="F8" s="41"/>
      <c r="G8" s="41"/>
    </row>
    <row r="9" spans="1:7" ht="13" x14ac:dyDescent="0.25">
      <c r="A9" s="49" t="s">
        <v>141</v>
      </c>
      <c r="B9" s="42"/>
      <c r="C9" s="102" t="s">
        <v>142</v>
      </c>
      <c r="D9" s="5"/>
      <c r="E9" s="5"/>
      <c r="F9" s="4"/>
      <c r="G9" s="79"/>
    </row>
    <row r="10" spans="1:7" ht="25" x14ac:dyDescent="0.25">
      <c r="A10" s="42"/>
      <c r="B10" s="49" t="s">
        <v>143</v>
      </c>
      <c r="C10" s="54" t="s">
        <v>145</v>
      </c>
      <c r="D10" s="160" t="s">
        <v>2999</v>
      </c>
      <c r="E10" s="120">
        <f>+(1500*22)/10000</f>
        <v>3.3</v>
      </c>
      <c r="F10" s="284"/>
      <c r="G10" s="284"/>
    </row>
    <row r="11" spans="1:7" x14ac:dyDescent="0.25">
      <c r="A11" s="42"/>
      <c r="B11" s="49"/>
      <c r="C11" s="54"/>
      <c r="D11" s="160"/>
      <c r="E11" s="120"/>
      <c r="F11" s="284"/>
      <c r="G11" s="284"/>
    </row>
    <row r="12" spans="1:7" ht="25" x14ac:dyDescent="0.25">
      <c r="A12" s="42"/>
      <c r="B12" s="49" t="s">
        <v>144</v>
      </c>
      <c r="C12" s="54" t="s">
        <v>146</v>
      </c>
      <c r="D12" s="160" t="s">
        <v>2999</v>
      </c>
      <c r="E12" s="120">
        <f>+E10*0.2</f>
        <v>0.66</v>
      </c>
      <c r="F12" s="284"/>
      <c r="G12" s="284"/>
    </row>
    <row r="13" spans="1:7" x14ac:dyDescent="0.25">
      <c r="A13" s="42"/>
      <c r="B13" s="49"/>
      <c r="C13" s="54"/>
      <c r="D13" s="160"/>
      <c r="E13" s="120"/>
      <c r="F13" s="284"/>
      <c r="G13" s="286"/>
    </row>
    <row r="14" spans="1:7" ht="13" x14ac:dyDescent="0.3">
      <c r="A14" s="49" t="s">
        <v>147</v>
      </c>
      <c r="B14" s="49"/>
      <c r="C14" s="106" t="s">
        <v>148</v>
      </c>
      <c r="D14" s="24"/>
      <c r="E14" s="5"/>
      <c r="F14" s="81"/>
      <c r="G14" s="77"/>
    </row>
    <row r="15" spans="1:7" ht="25" x14ac:dyDescent="0.25">
      <c r="A15" s="49"/>
      <c r="B15" s="49" t="s">
        <v>149</v>
      </c>
      <c r="C15" s="54" t="s">
        <v>150</v>
      </c>
      <c r="D15" s="160" t="s">
        <v>2999</v>
      </c>
      <c r="E15" s="120">
        <f>+(E10+E12)*0.25</f>
        <v>0.99</v>
      </c>
      <c r="F15" s="284"/>
      <c r="G15" s="284"/>
    </row>
    <row r="16" spans="1:7" x14ac:dyDescent="0.25">
      <c r="A16" s="49"/>
      <c r="B16" s="49"/>
      <c r="C16" s="54"/>
      <c r="D16" s="160"/>
      <c r="E16" s="120"/>
      <c r="F16" s="284"/>
      <c r="G16" s="284"/>
    </row>
    <row r="17" spans="1:7" ht="26" x14ac:dyDescent="0.25">
      <c r="A17" s="497" t="s">
        <v>3176</v>
      </c>
      <c r="B17" s="44"/>
      <c r="C17" s="102" t="s">
        <v>3177</v>
      </c>
      <c r="D17" s="10"/>
      <c r="E17" s="120"/>
      <c r="F17" s="284"/>
      <c r="G17" s="472"/>
    </row>
    <row r="18" spans="1:7" ht="25" x14ac:dyDescent="0.25">
      <c r="A18" s="40"/>
      <c r="B18" s="44" t="s">
        <v>3178</v>
      </c>
      <c r="C18" s="54" t="s">
        <v>3179</v>
      </c>
      <c r="D18" s="163" t="s">
        <v>2995</v>
      </c>
      <c r="E18" s="120">
        <v>4</v>
      </c>
      <c r="F18" s="284"/>
      <c r="G18" s="284"/>
    </row>
    <row r="19" spans="1:7" x14ac:dyDescent="0.25">
      <c r="A19" s="40"/>
      <c r="B19" s="44"/>
      <c r="C19" s="54"/>
      <c r="D19" s="163"/>
      <c r="E19" s="120"/>
      <c r="F19" s="284"/>
      <c r="G19" s="284"/>
    </row>
    <row r="20" spans="1:7" x14ac:dyDescent="0.25">
      <c r="A20" s="40"/>
      <c r="B20" s="44" t="s">
        <v>3180</v>
      </c>
      <c r="C20" s="54" t="s">
        <v>3181</v>
      </c>
      <c r="D20" s="163" t="s">
        <v>2995</v>
      </c>
      <c r="E20" s="5"/>
      <c r="F20" s="284"/>
      <c r="G20" s="491" t="s">
        <v>3008</v>
      </c>
    </row>
    <row r="21" spans="1:7" x14ac:dyDescent="0.25">
      <c r="A21" s="42"/>
      <c r="B21" s="49"/>
      <c r="C21" s="54"/>
      <c r="D21" s="163"/>
      <c r="E21" s="120"/>
      <c r="F21" s="284"/>
      <c r="G21" s="284"/>
    </row>
    <row r="22" spans="1:7" ht="13" x14ac:dyDescent="0.25">
      <c r="A22" s="51"/>
      <c r="B22" s="44"/>
      <c r="C22" s="102"/>
      <c r="D22" s="24"/>
      <c r="E22" s="42"/>
      <c r="F22" s="284"/>
      <c r="G22" s="284"/>
    </row>
    <row r="23" spans="1:7" x14ac:dyDescent="0.25">
      <c r="A23" s="41"/>
      <c r="B23" s="497"/>
      <c r="C23" s="54"/>
      <c r="D23" s="165"/>
      <c r="E23" s="120"/>
      <c r="F23" s="284"/>
      <c r="G23" s="284"/>
    </row>
    <row r="24" spans="1:7" ht="13" x14ac:dyDescent="0.3">
      <c r="A24" s="49"/>
      <c r="B24" s="49"/>
      <c r="C24" s="62"/>
      <c r="D24" s="24"/>
      <c r="E24" s="42"/>
      <c r="F24" s="284"/>
      <c r="G24" s="284"/>
    </row>
    <row r="25" spans="1:7" ht="13" x14ac:dyDescent="0.3">
      <c r="A25" s="49"/>
      <c r="B25" s="49"/>
      <c r="C25" s="62"/>
      <c r="D25" s="24"/>
      <c r="E25" s="42"/>
      <c r="F25" s="284"/>
      <c r="G25" s="296"/>
    </row>
    <row r="26" spans="1:7" ht="13" x14ac:dyDescent="0.3">
      <c r="A26" s="49"/>
      <c r="B26" s="49"/>
      <c r="C26" s="62"/>
      <c r="D26" s="24"/>
      <c r="E26" s="42"/>
      <c r="F26" s="284"/>
      <c r="G26" s="296"/>
    </row>
    <row r="27" spans="1:7" ht="13" x14ac:dyDescent="0.3">
      <c r="A27" s="49"/>
      <c r="B27" s="49"/>
      <c r="C27" s="62"/>
      <c r="D27" s="24"/>
      <c r="E27" s="42"/>
      <c r="F27" s="284"/>
      <c r="G27" s="296"/>
    </row>
    <row r="28" spans="1:7" ht="13" x14ac:dyDescent="0.3">
      <c r="A28" s="49"/>
      <c r="B28" s="49"/>
      <c r="C28" s="62"/>
      <c r="D28" s="24"/>
      <c r="E28" s="42"/>
      <c r="F28" s="284"/>
      <c r="G28" s="296"/>
    </row>
    <row r="29" spans="1:7" ht="13" x14ac:dyDescent="0.3">
      <c r="A29" s="49"/>
      <c r="B29" s="49"/>
      <c r="C29" s="62"/>
      <c r="D29" s="24"/>
      <c r="E29" s="42"/>
      <c r="F29" s="284"/>
      <c r="G29" s="296"/>
    </row>
    <row r="30" spans="1:7" ht="13" x14ac:dyDescent="0.3">
      <c r="A30" s="49"/>
      <c r="B30" s="49"/>
      <c r="C30" s="62"/>
      <c r="D30" s="24"/>
      <c r="E30" s="42"/>
      <c r="F30" s="284"/>
      <c r="G30" s="296"/>
    </row>
    <row r="31" spans="1:7" ht="13" x14ac:dyDescent="0.3">
      <c r="A31" s="49"/>
      <c r="B31" s="49"/>
      <c r="C31" s="62"/>
      <c r="D31" s="24"/>
      <c r="E31" s="42"/>
      <c r="F31" s="284"/>
      <c r="G31" s="296"/>
    </row>
    <row r="32" spans="1:7" ht="13" x14ac:dyDescent="0.3">
      <c r="A32" s="49"/>
      <c r="B32" s="49"/>
      <c r="C32" s="62"/>
      <c r="D32" s="24"/>
      <c r="E32" s="42"/>
      <c r="F32" s="284"/>
      <c r="G32" s="296"/>
    </row>
    <row r="33" spans="1:7" ht="13" x14ac:dyDescent="0.3">
      <c r="A33" s="49"/>
      <c r="B33" s="49"/>
      <c r="C33" s="62"/>
      <c r="D33" s="24"/>
      <c r="E33" s="42"/>
      <c r="F33" s="284"/>
      <c r="G33" s="296"/>
    </row>
    <row r="34" spans="1:7" ht="13" x14ac:dyDescent="0.3">
      <c r="A34" s="49"/>
      <c r="B34" s="49"/>
      <c r="C34" s="62"/>
      <c r="D34" s="24"/>
      <c r="E34" s="42"/>
      <c r="F34" s="284"/>
      <c r="G34" s="296"/>
    </row>
    <row r="35" spans="1:7" ht="13" x14ac:dyDescent="0.3">
      <c r="A35" s="49"/>
      <c r="B35" s="49"/>
      <c r="C35" s="62"/>
      <c r="D35" s="24"/>
      <c r="E35" s="42"/>
      <c r="F35" s="284"/>
      <c r="G35" s="296"/>
    </row>
    <row r="36" spans="1:7" ht="13" x14ac:dyDescent="0.3">
      <c r="A36" s="49"/>
      <c r="B36" s="49"/>
      <c r="C36" s="62"/>
      <c r="D36" s="24"/>
      <c r="E36" s="42"/>
      <c r="F36" s="284"/>
      <c r="G36" s="296"/>
    </row>
    <row r="37" spans="1:7" ht="13" x14ac:dyDescent="0.3">
      <c r="A37" s="49"/>
      <c r="B37" s="49"/>
      <c r="C37" s="62"/>
      <c r="D37" s="24"/>
      <c r="E37" s="42"/>
      <c r="F37" s="284"/>
      <c r="G37" s="296"/>
    </row>
    <row r="38" spans="1:7" ht="13" x14ac:dyDescent="0.3">
      <c r="A38" s="49"/>
      <c r="B38" s="49"/>
      <c r="C38" s="62"/>
      <c r="D38" s="24"/>
      <c r="E38" s="42"/>
      <c r="F38" s="284"/>
      <c r="G38" s="296"/>
    </row>
    <row r="39" spans="1:7" ht="13" x14ac:dyDescent="0.3">
      <c r="A39" s="49"/>
      <c r="B39" s="49"/>
      <c r="C39" s="62"/>
      <c r="D39" s="24"/>
      <c r="E39" s="42"/>
      <c r="F39" s="284"/>
      <c r="G39" s="296"/>
    </row>
    <row r="40" spans="1:7" ht="13" x14ac:dyDescent="0.3">
      <c r="A40" s="49"/>
      <c r="B40" s="49"/>
      <c r="C40" s="62"/>
      <c r="D40" s="24"/>
      <c r="E40" s="42"/>
      <c r="F40" s="284"/>
      <c r="G40" s="296"/>
    </row>
    <row r="41" spans="1:7" ht="13" x14ac:dyDescent="0.3">
      <c r="A41" s="49"/>
      <c r="B41" s="49"/>
      <c r="C41" s="62"/>
      <c r="D41" s="24"/>
      <c r="E41" s="42"/>
      <c r="F41" s="284"/>
      <c r="G41" s="296"/>
    </row>
    <row r="42" spans="1:7" ht="13" x14ac:dyDescent="0.25">
      <c r="A42" s="49"/>
      <c r="B42" s="49"/>
      <c r="C42" s="102"/>
      <c r="D42" s="14"/>
      <c r="E42" s="5"/>
      <c r="F42" s="284"/>
      <c r="G42" s="111"/>
    </row>
    <row r="43" spans="1:7" x14ac:dyDescent="0.25">
      <c r="A43" s="49"/>
      <c r="B43" s="49"/>
      <c r="C43" s="54"/>
      <c r="D43" s="24"/>
      <c r="E43" s="42"/>
      <c r="F43" s="284"/>
      <c r="G43" s="284"/>
    </row>
    <row r="44" spans="1:7" x14ac:dyDescent="0.25">
      <c r="A44" s="49"/>
      <c r="B44" s="49"/>
      <c r="C44" s="87"/>
      <c r="D44" s="24"/>
      <c r="E44" s="42"/>
      <c r="F44" s="284"/>
      <c r="G44" s="284"/>
    </row>
    <row r="45" spans="1:7" x14ac:dyDescent="0.25">
      <c r="A45" s="49"/>
      <c r="B45" s="88"/>
      <c r="C45" s="90"/>
      <c r="D45" s="10"/>
      <c r="E45" s="4"/>
      <c r="F45" s="4"/>
      <c r="G45" s="110"/>
    </row>
    <row r="46" spans="1:7" x14ac:dyDescent="0.25">
      <c r="A46" s="49"/>
      <c r="B46" s="88"/>
      <c r="C46" s="90"/>
      <c r="D46" s="10"/>
      <c r="E46" s="4"/>
      <c r="F46" s="4"/>
      <c r="G46" s="110"/>
    </row>
    <row r="47" spans="1:7" x14ac:dyDescent="0.25">
      <c r="A47" s="49"/>
      <c r="B47" s="88"/>
      <c r="C47" s="90"/>
      <c r="D47" s="10"/>
      <c r="E47" s="4"/>
      <c r="F47" s="4"/>
      <c r="G47" s="110"/>
    </row>
    <row r="48" spans="1:7" x14ac:dyDescent="0.25">
      <c r="A48" s="49"/>
      <c r="B48" s="88"/>
      <c r="C48" s="90"/>
      <c r="D48" s="10"/>
      <c r="E48" s="4"/>
      <c r="F48" s="4"/>
      <c r="G48" s="110"/>
    </row>
    <row r="49" spans="1:7" x14ac:dyDescent="0.25">
      <c r="A49" s="49"/>
      <c r="B49" s="88"/>
      <c r="C49" s="90"/>
      <c r="D49" s="10"/>
      <c r="E49" s="4"/>
      <c r="F49" s="4"/>
      <c r="G49" s="110"/>
    </row>
    <row r="50" spans="1:7" x14ac:dyDescent="0.25">
      <c r="A50" s="51"/>
      <c r="B50" s="88"/>
      <c r="C50" s="55"/>
      <c r="D50" s="10"/>
      <c r="E50" s="4"/>
      <c r="F50" s="4"/>
      <c r="G50" s="110"/>
    </row>
    <row r="51" spans="1:7" ht="13" x14ac:dyDescent="0.3">
      <c r="A51" s="114"/>
      <c r="B51" s="289"/>
      <c r="C51" s="290"/>
      <c r="D51" s="143"/>
      <c r="E51" s="142"/>
      <c r="F51" s="142"/>
      <c r="G51" s="110"/>
    </row>
    <row r="52" spans="1:7" ht="13" x14ac:dyDescent="0.25">
      <c r="A52" s="281" t="s">
        <v>140</v>
      </c>
      <c r="B52" s="529" t="s">
        <v>19</v>
      </c>
      <c r="C52" s="530"/>
      <c r="D52" s="530"/>
      <c r="E52" s="530"/>
      <c r="F52" s="531"/>
      <c r="G52" s="303"/>
    </row>
    <row r="53" spans="1:7" x14ac:dyDescent="0.25">
      <c r="D53" s="69"/>
    </row>
    <row r="1048469" spans="4:4" x14ac:dyDescent="0.25">
      <c r="D1048469" s="49"/>
    </row>
  </sheetData>
  <mergeCells count="2">
    <mergeCell ref="D5:G5"/>
    <mergeCell ref="B52:F52"/>
  </mergeCells>
  <phoneticPr fontId="8" type="noConversion"/>
  <pageMargins left="0.74803149606299213" right="0.74803149606299213" top="0.98425196850393704" bottom="0.98425196850393704" header="0.51181102362204722" footer="0.51181102362204722"/>
  <pageSetup paperSize="9" scale="92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34407-43DF-44B6-B751-133579219704}">
  <dimension ref="A1:I1048330"/>
  <sheetViews>
    <sheetView view="pageBreakPreview" zoomScaleNormal="100" zoomScaleSheetLayoutView="100" workbookViewId="0">
      <selection activeCell="E1" sqref="E1:H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3.90625" style="37" customWidth="1"/>
    <col min="4" max="4" width="40.6328125" style="37" customWidth="1"/>
    <col min="5" max="5" width="25.54296875" style="37" bestFit="1" customWidth="1"/>
    <col min="6" max="8" width="20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48" customHeight="1" x14ac:dyDescent="0.25">
      <c r="A1" s="35" t="s">
        <v>1223</v>
      </c>
      <c r="B1" s="36"/>
      <c r="C1" s="36"/>
      <c r="D1" s="36"/>
      <c r="E1" s="533" t="s">
        <v>1224</v>
      </c>
      <c r="F1" s="533"/>
      <c r="G1" s="533"/>
      <c r="H1" s="533"/>
    </row>
    <row r="2" spans="1:9" ht="13" x14ac:dyDescent="0.3">
      <c r="A2" s="38" t="s">
        <v>0</v>
      </c>
      <c r="B2" s="38"/>
      <c r="C2" s="82"/>
      <c r="D2" s="39" t="s">
        <v>1</v>
      </c>
      <c r="E2" s="39" t="s">
        <v>2</v>
      </c>
      <c r="F2" s="39" t="s">
        <v>3</v>
      </c>
      <c r="G2" s="39" t="s">
        <v>4</v>
      </c>
      <c r="H2" s="39" t="s">
        <v>5</v>
      </c>
      <c r="I2" s="251" t="s">
        <v>2982</v>
      </c>
    </row>
    <row r="3" spans="1:9" x14ac:dyDescent="0.25">
      <c r="A3" s="40"/>
      <c r="B3" s="40"/>
      <c r="C3" s="83"/>
      <c r="D3" s="41"/>
      <c r="E3" s="5"/>
      <c r="F3" s="5"/>
      <c r="G3" s="81"/>
      <c r="H3" s="77"/>
    </row>
    <row r="4" spans="1:9" x14ac:dyDescent="0.25">
      <c r="A4" s="153"/>
      <c r="B4" s="153"/>
      <c r="C4" s="154"/>
      <c r="D4" s="59"/>
      <c r="E4" s="14"/>
      <c r="F4" s="14"/>
      <c r="G4" s="152"/>
      <c r="H4" s="151"/>
    </row>
    <row r="5" spans="1:9" ht="13" x14ac:dyDescent="0.25">
      <c r="A5" s="153" t="s">
        <v>1225</v>
      </c>
      <c r="B5" s="153"/>
      <c r="C5" s="154"/>
      <c r="D5" s="126" t="s">
        <v>1226</v>
      </c>
      <c r="E5" s="14"/>
      <c r="F5" s="14"/>
      <c r="G5" s="152"/>
      <c r="H5" s="151"/>
    </row>
    <row r="6" spans="1:9" ht="14.5" x14ac:dyDescent="0.25">
      <c r="A6" s="153"/>
      <c r="B6" s="153" t="s">
        <v>1228</v>
      </c>
      <c r="C6" s="154"/>
      <c r="D6" s="54" t="s">
        <v>1229</v>
      </c>
      <c r="E6" s="128" t="s">
        <v>1007</v>
      </c>
      <c r="F6" s="128"/>
      <c r="G6" s="148"/>
      <c r="H6" s="151">
        <f>F6*G6</f>
        <v>0</v>
      </c>
    </row>
    <row r="7" spans="1:9" ht="14.5" x14ac:dyDescent="0.25">
      <c r="A7" s="153"/>
      <c r="B7" s="153" t="s">
        <v>1227</v>
      </c>
      <c r="C7" s="154"/>
      <c r="D7" s="54" t="s">
        <v>1230</v>
      </c>
      <c r="E7" s="128" t="s">
        <v>1007</v>
      </c>
      <c r="F7" s="128"/>
      <c r="G7" s="148"/>
      <c r="H7" s="151">
        <f>F7*G7</f>
        <v>0</v>
      </c>
    </row>
    <row r="8" spans="1:9" ht="26" x14ac:dyDescent="0.25">
      <c r="A8" s="153" t="s">
        <v>1231</v>
      </c>
      <c r="B8" s="153"/>
      <c r="C8" s="154"/>
      <c r="D8" s="126" t="s">
        <v>2676</v>
      </c>
      <c r="E8" s="14"/>
      <c r="F8" s="14"/>
      <c r="G8" s="152"/>
      <c r="H8" s="151"/>
    </row>
    <row r="9" spans="1:9" x14ac:dyDescent="0.25">
      <c r="A9" s="153"/>
      <c r="B9" s="153" t="s">
        <v>1232</v>
      </c>
      <c r="C9" s="154"/>
      <c r="D9" s="54" t="s">
        <v>1234</v>
      </c>
      <c r="E9" s="128" t="s">
        <v>1235</v>
      </c>
      <c r="F9" s="128"/>
      <c r="G9" s="148"/>
      <c r="H9" s="151">
        <f>F9*G9</f>
        <v>0</v>
      </c>
    </row>
    <row r="10" spans="1:9" x14ac:dyDescent="0.25">
      <c r="A10" s="153"/>
      <c r="B10" s="153" t="s">
        <v>1233</v>
      </c>
      <c r="C10" s="154"/>
      <c r="D10" s="54" t="s">
        <v>59</v>
      </c>
      <c r="E10" s="128" t="s">
        <v>1235</v>
      </c>
      <c r="F10" s="128"/>
      <c r="G10" s="148"/>
      <c r="H10" s="151">
        <f>F10*G10</f>
        <v>0</v>
      </c>
    </row>
    <row r="11" spans="1:9" ht="13" x14ac:dyDescent="0.25">
      <c r="A11" s="153" t="s">
        <v>1237</v>
      </c>
      <c r="B11" s="153"/>
      <c r="C11" s="154"/>
      <c r="D11" s="126" t="s">
        <v>1236</v>
      </c>
      <c r="E11" s="128"/>
      <c r="F11" s="128"/>
      <c r="G11" s="148"/>
      <c r="H11" s="151"/>
    </row>
    <row r="12" spans="1:9" x14ac:dyDescent="0.25">
      <c r="A12" s="153"/>
      <c r="B12" s="153" t="s">
        <v>1238</v>
      </c>
      <c r="C12" s="154"/>
      <c r="D12" s="54" t="s">
        <v>1243</v>
      </c>
      <c r="E12" s="128" t="s">
        <v>127</v>
      </c>
      <c r="F12" s="128"/>
      <c r="G12" s="148"/>
      <c r="H12" s="151">
        <f>F12*G12</f>
        <v>0</v>
      </c>
    </row>
    <row r="13" spans="1:9" x14ac:dyDescent="0.25">
      <c r="A13" s="153"/>
      <c r="B13" s="153" t="s">
        <v>1239</v>
      </c>
      <c r="C13" s="154"/>
      <c r="D13" s="54" t="s">
        <v>1244</v>
      </c>
      <c r="E13" s="128" t="s">
        <v>127</v>
      </c>
      <c r="F13" s="128"/>
      <c r="G13" s="148"/>
      <c r="H13" s="151">
        <f>F13*G13</f>
        <v>0</v>
      </c>
    </row>
    <row r="14" spans="1:9" ht="25" x14ac:dyDescent="0.25">
      <c r="A14" s="153"/>
      <c r="B14" s="153" t="s">
        <v>1240</v>
      </c>
      <c r="C14" s="154"/>
      <c r="D14" s="85" t="s">
        <v>1245</v>
      </c>
      <c r="E14" s="14"/>
      <c r="F14" s="14"/>
      <c r="G14" s="152"/>
      <c r="H14" s="151"/>
    </row>
    <row r="15" spans="1:9" ht="25" x14ac:dyDescent="0.25">
      <c r="A15" s="153"/>
      <c r="B15" s="153"/>
      <c r="C15" s="154" t="s">
        <v>22</v>
      </c>
      <c r="D15" s="85" t="s">
        <v>1246</v>
      </c>
      <c r="E15" s="128" t="s">
        <v>51</v>
      </c>
      <c r="F15" s="128"/>
      <c r="G15" s="148"/>
      <c r="H15" s="151">
        <f>F15*G15</f>
        <v>0</v>
      </c>
    </row>
    <row r="16" spans="1:9" ht="25" x14ac:dyDescent="0.25">
      <c r="A16" s="153"/>
      <c r="B16" s="153"/>
      <c r="C16" s="154" t="s">
        <v>24</v>
      </c>
      <c r="D16" s="85" t="s">
        <v>1247</v>
      </c>
      <c r="E16" s="128" t="s">
        <v>51</v>
      </c>
      <c r="F16" s="128"/>
      <c r="G16" s="148"/>
      <c r="H16" s="151">
        <f>F16*G16</f>
        <v>0</v>
      </c>
    </row>
    <row r="17" spans="1:9" ht="37.5" x14ac:dyDescent="0.25">
      <c r="A17" s="153"/>
      <c r="B17" s="153" t="s">
        <v>1241</v>
      </c>
      <c r="C17" s="154"/>
      <c r="D17" s="127" t="s">
        <v>1248</v>
      </c>
      <c r="E17" s="128" t="s">
        <v>51</v>
      </c>
      <c r="F17" s="128"/>
      <c r="G17" s="148"/>
      <c r="H17" s="151">
        <f>F17*G17</f>
        <v>0</v>
      </c>
    </row>
    <row r="18" spans="1:9" ht="25" x14ac:dyDescent="0.25">
      <c r="A18" s="153"/>
      <c r="B18" s="153" t="s">
        <v>1242</v>
      </c>
      <c r="C18" s="154"/>
      <c r="D18" s="127" t="s">
        <v>1249</v>
      </c>
      <c r="E18" s="14"/>
      <c r="F18" s="14"/>
      <c r="G18" s="152"/>
      <c r="H18" s="151"/>
    </row>
    <row r="19" spans="1:9" x14ac:dyDescent="0.25">
      <c r="A19" s="153"/>
      <c r="B19" s="153"/>
      <c r="C19" s="154" t="s">
        <v>22</v>
      </c>
      <c r="D19" s="54" t="s">
        <v>1250</v>
      </c>
      <c r="E19" s="128" t="s">
        <v>52</v>
      </c>
      <c r="F19" s="128"/>
      <c r="G19" s="148"/>
      <c r="H19" s="151">
        <f t="shared" ref="H19:H24" si="0">F19*G19</f>
        <v>0</v>
      </c>
    </row>
    <row r="20" spans="1:9" x14ac:dyDescent="0.25">
      <c r="A20" s="153"/>
      <c r="B20" s="153"/>
      <c r="C20" s="154" t="s">
        <v>24</v>
      </c>
      <c r="D20" s="85" t="s">
        <v>1251</v>
      </c>
      <c r="E20" s="128" t="s">
        <v>52</v>
      </c>
      <c r="F20" s="128"/>
      <c r="G20" s="148"/>
      <c r="H20" s="151">
        <f t="shared" si="0"/>
        <v>0</v>
      </c>
    </row>
    <row r="21" spans="1:9" x14ac:dyDescent="0.25">
      <c r="A21" s="90"/>
      <c r="B21" s="153"/>
      <c r="C21" s="154" t="s">
        <v>35</v>
      </c>
      <c r="D21" s="85" t="s">
        <v>1252</v>
      </c>
      <c r="E21" s="128" t="s">
        <v>52</v>
      </c>
      <c r="F21" s="128"/>
      <c r="G21" s="148"/>
      <c r="H21" s="151">
        <f t="shared" si="0"/>
        <v>0</v>
      </c>
    </row>
    <row r="22" spans="1:9" x14ac:dyDescent="0.25">
      <c r="A22" s="90"/>
      <c r="B22" s="153"/>
      <c r="C22" s="154" t="s">
        <v>26</v>
      </c>
      <c r="D22" s="85" t="s">
        <v>1253</v>
      </c>
      <c r="E22" s="128" t="s">
        <v>52</v>
      </c>
      <c r="F22" s="128"/>
      <c r="G22" s="148"/>
      <c r="H22" s="151">
        <f t="shared" si="0"/>
        <v>0</v>
      </c>
    </row>
    <row r="23" spans="1:9" x14ac:dyDescent="0.25">
      <c r="A23" s="90"/>
      <c r="B23" s="153"/>
      <c r="C23" s="154" t="s">
        <v>27</v>
      </c>
      <c r="D23" s="85" t="s">
        <v>1254</v>
      </c>
      <c r="E23" s="128" t="s">
        <v>52</v>
      </c>
      <c r="F23" s="128"/>
      <c r="G23" s="148"/>
      <c r="H23" s="151">
        <f t="shared" si="0"/>
        <v>0</v>
      </c>
    </row>
    <row r="24" spans="1:9" ht="25" x14ac:dyDescent="0.25">
      <c r="A24" s="90"/>
      <c r="B24" s="153"/>
      <c r="C24" s="154" t="s">
        <v>28</v>
      </c>
      <c r="D24" s="85" t="s">
        <v>1255</v>
      </c>
      <c r="E24" s="128" t="s">
        <v>52</v>
      </c>
      <c r="F24" s="128"/>
      <c r="G24" s="148"/>
      <c r="H24" s="151">
        <f t="shared" si="0"/>
        <v>0</v>
      </c>
      <c r="I24" s="252" t="s">
        <v>2981</v>
      </c>
    </row>
    <row r="25" spans="1:9" ht="13" x14ac:dyDescent="0.3">
      <c r="A25" s="90" t="s">
        <v>1256</v>
      </c>
      <c r="B25" s="153"/>
      <c r="C25" s="154"/>
      <c r="D25" s="106" t="s">
        <v>1257</v>
      </c>
      <c r="E25" s="14"/>
      <c r="F25" s="14"/>
      <c r="G25" s="152"/>
      <c r="H25" s="151"/>
    </row>
    <row r="26" spans="1:9" ht="26" x14ac:dyDescent="0.25">
      <c r="A26" s="90"/>
      <c r="B26" s="153" t="s">
        <v>1258</v>
      </c>
      <c r="C26" s="154"/>
      <c r="D26" s="226" t="s">
        <v>2677</v>
      </c>
      <c r="E26" s="128" t="s">
        <v>127</v>
      </c>
      <c r="F26" s="128"/>
      <c r="G26" s="148"/>
      <c r="H26" s="151">
        <f>F26*G26</f>
        <v>0</v>
      </c>
      <c r="I26" s="252" t="s">
        <v>2981</v>
      </c>
    </row>
    <row r="27" spans="1:9" x14ac:dyDescent="0.25">
      <c r="A27" s="90"/>
      <c r="B27" s="153" t="s">
        <v>1259</v>
      </c>
      <c r="C27" s="154"/>
      <c r="D27" s="238" t="s">
        <v>1264</v>
      </c>
      <c r="E27" s="14"/>
      <c r="F27" s="14"/>
      <c r="G27" s="152"/>
      <c r="H27" s="151"/>
    </row>
    <row r="28" spans="1:9" ht="14.5" x14ac:dyDescent="0.25">
      <c r="A28" s="90"/>
      <c r="B28" s="153"/>
      <c r="C28" s="154" t="s">
        <v>22</v>
      </c>
      <c r="D28" s="226" t="s">
        <v>2678</v>
      </c>
      <c r="E28" s="128" t="s">
        <v>1007</v>
      </c>
      <c r="F28" s="128"/>
      <c r="G28" s="148"/>
      <c r="H28" s="151">
        <f>F28*G28</f>
        <v>0</v>
      </c>
      <c r="I28" s="252" t="s">
        <v>2981</v>
      </c>
    </row>
    <row r="29" spans="1:9" ht="14.5" x14ac:dyDescent="0.25">
      <c r="A29" s="90"/>
      <c r="B29" s="153"/>
      <c r="C29" s="154" t="s">
        <v>24</v>
      </c>
      <c r="D29" s="226" t="s">
        <v>1265</v>
      </c>
      <c r="E29" s="128" t="s">
        <v>1007</v>
      </c>
      <c r="F29" s="128"/>
      <c r="G29" s="148"/>
      <c r="H29" s="151">
        <f>F29*G29</f>
        <v>0</v>
      </c>
    </row>
    <row r="30" spans="1:9" x14ac:dyDescent="0.25">
      <c r="A30" s="90"/>
      <c r="B30" s="153" t="s">
        <v>1260</v>
      </c>
      <c r="C30" s="154"/>
      <c r="D30" s="238" t="s">
        <v>1266</v>
      </c>
      <c r="E30" s="14"/>
      <c r="F30" s="14"/>
      <c r="G30" s="152"/>
      <c r="H30" s="151"/>
    </row>
    <row r="31" spans="1:9" ht="25" x14ac:dyDescent="0.25">
      <c r="A31" s="90"/>
      <c r="B31" s="153"/>
      <c r="C31" s="154" t="s">
        <v>22</v>
      </c>
      <c r="D31" s="238" t="s">
        <v>1267</v>
      </c>
      <c r="E31" s="128" t="s">
        <v>129</v>
      </c>
      <c r="F31" s="128"/>
      <c r="G31" s="148"/>
      <c r="H31" s="151">
        <f t="shared" ref="H31:H40" si="1">F31*G31</f>
        <v>0</v>
      </c>
    </row>
    <row r="32" spans="1:9" x14ac:dyDescent="0.25">
      <c r="A32" s="90"/>
      <c r="B32" s="153"/>
      <c r="C32" s="154" t="s">
        <v>24</v>
      </c>
      <c r="D32" s="238" t="s">
        <v>1268</v>
      </c>
      <c r="E32" s="128" t="s">
        <v>129</v>
      </c>
      <c r="F32" s="128"/>
      <c r="G32" s="148"/>
      <c r="H32" s="151">
        <f t="shared" si="1"/>
        <v>0</v>
      </c>
    </row>
    <row r="33" spans="1:9" x14ac:dyDescent="0.25">
      <c r="A33" s="90"/>
      <c r="B33" s="153"/>
      <c r="C33" s="154" t="s">
        <v>35</v>
      </c>
      <c r="D33" s="238" t="s">
        <v>1269</v>
      </c>
      <c r="E33" s="128" t="s">
        <v>127</v>
      </c>
      <c r="F33" s="128"/>
      <c r="G33" s="148"/>
      <c r="H33" s="151">
        <f t="shared" si="1"/>
        <v>0</v>
      </c>
    </row>
    <row r="34" spans="1:9" ht="25" x14ac:dyDescent="0.25">
      <c r="A34" s="90"/>
      <c r="B34" s="153" t="s">
        <v>1261</v>
      </c>
      <c r="C34" s="154"/>
      <c r="D34" s="238" t="s">
        <v>1270</v>
      </c>
      <c r="E34" s="128" t="s">
        <v>127</v>
      </c>
      <c r="F34" s="128"/>
      <c r="G34" s="148"/>
      <c r="H34" s="151">
        <f t="shared" si="1"/>
        <v>0</v>
      </c>
    </row>
    <row r="35" spans="1:9" ht="14.5" x14ac:dyDescent="0.25">
      <c r="A35" s="90"/>
      <c r="B35" s="153" t="s">
        <v>1262</v>
      </c>
      <c r="C35" s="154"/>
      <c r="D35" s="238" t="s">
        <v>1271</v>
      </c>
      <c r="E35" s="128" t="s">
        <v>1007</v>
      </c>
      <c r="F35" s="128"/>
      <c r="G35" s="148"/>
      <c r="H35" s="151">
        <f t="shared" si="1"/>
        <v>0</v>
      </c>
    </row>
    <row r="36" spans="1:9" ht="13" x14ac:dyDescent="0.25">
      <c r="A36" s="90"/>
      <c r="B36" s="153" t="s">
        <v>1263</v>
      </c>
      <c r="C36" s="154"/>
      <c r="D36" s="238" t="s">
        <v>2679</v>
      </c>
      <c r="E36" s="220"/>
      <c r="F36" s="128"/>
      <c r="G36" s="148"/>
      <c r="H36" s="151">
        <f t="shared" si="1"/>
        <v>0</v>
      </c>
      <c r="I36" s="252" t="s">
        <v>2981</v>
      </c>
    </row>
    <row r="37" spans="1:9" ht="26" x14ac:dyDescent="0.25">
      <c r="A37" s="90" t="s">
        <v>1272</v>
      </c>
      <c r="B37" s="153"/>
      <c r="C37" s="154"/>
      <c r="D37" s="126" t="s">
        <v>1273</v>
      </c>
      <c r="E37" s="128" t="s">
        <v>691</v>
      </c>
      <c r="F37" s="128"/>
      <c r="G37" s="148"/>
      <c r="H37" s="151">
        <f t="shared" si="1"/>
        <v>0</v>
      </c>
    </row>
    <row r="38" spans="1:9" ht="26" x14ac:dyDescent="0.25">
      <c r="A38" s="90" t="s">
        <v>1274</v>
      </c>
      <c r="B38" s="153"/>
      <c r="C38" s="154"/>
      <c r="D38" s="126" t="s">
        <v>1275</v>
      </c>
      <c r="E38" s="128" t="s">
        <v>691</v>
      </c>
      <c r="F38" s="128"/>
      <c r="G38" s="148"/>
      <c r="H38" s="151">
        <f t="shared" si="1"/>
        <v>0</v>
      </c>
    </row>
    <row r="39" spans="1:9" ht="13" x14ac:dyDescent="0.25">
      <c r="A39" s="90" t="s">
        <v>1276</v>
      </c>
      <c r="B39" s="153"/>
      <c r="C39" s="154"/>
      <c r="D39" s="126" t="s">
        <v>1277</v>
      </c>
      <c r="E39" s="128" t="s">
        <v>127</v>
      </c>
      <c r="F39" s="128"/>
      <c r="G39" s="148"/>
      <c r="H39" s="151">
        <f t="shared" si="1"/>
        <v>0</v>
      </c>
    </row>
    <row r="40" spans="1:9" ht="26" x14ac:dyDescent="0.25">
      <c r="A40" s="90" t="s">
        <v>1278</v>
      </c>
      <c r="B40" s="153"/>
      <c r="C40" s="154"/>
      <c r="D40" s="239" t="s">
        <v>2680</v>
      </c>
      <c r="E40" s="128" t="s">
        <v>129</v>
      </c>
      <c r="F40" s="128"/>
      <c r="G40" s="148"/>
      <c r="H40" s="151">
        <f t="shared" si="1"/>
        <v>0</v>
      </c>
      <c r="I40" s="252" t="s">
        <v>2981</v>
      </c>
    </row>
    <row r="41" spans="1:9" ht="13" x14ac:dyDescent="0.25">
      <c r="A41" s="90" t="s">
        <v>1279</v>
      </c>
      <c r="B41" s="153"/>
      <c r="C41" s="154"/>
      <c r="D41" s="126" t="s">
        <v>1280</v>
      </c>
      <c r="E41" s="14"/>
      <c r="F41" s="14"/>
      <c r="G41" s="152"/>
      <c r="H41" s="151"/>
    </row>
    <row r="42" spans="1:9" x14ac:dyDescent="0.25">
      <c r="A42" s="90"/>
      <c r="B42" s="153" t="s">
        <v>1281</v>
      </c>
      <c r="C42" s="154"/>
      <c r="D42" s="226" t="s">
        <v>1283</v>
      </c>
      <c r="E42" s="14"/>
      <c r="F42" s="14"/>
      <c r="G42" s="152"/>
      <c r="H42" s="151"/>
    </row>
    <row r="43" spans="1:9" ht="13" x14ac:dyDescent="0.25">
      <c r="A43" s="90"/>
      <c r="B43" s="153"/>
      <c r="C43" s="154" t="s">
        <v>22</v>
      </c>
      <c r="D43" s="226" t="s">
        <v>2681</v>
      </c>
      <c r="E43" s="128" t="s">
        <v>132</v>
      </c>
      <c r="F43" s="128"/>
      <c r="G43" s="148"/>
      <c r="H43" s="151">
        <f>F43*G43</f>
        <v>0</v>
      </c>
      <c r="I43" s="252" t="s">
        <v>2981</v>
      </c>
    </row>
    <row r="44" spans="1:9" ht="13" x14ac:dyDescent="0.25">
      <c r="A44" s="90"/>
      <c r="B44" s="153"/>
      <c r="C44" s="154" t="s">
        <v>24</v>
      </c>
      <c r="D44" s="226" t="s">
        <v>2682</v>
      </c>
      <c r="E44" s="128" t="s">
        <v>132</v>
      </c>
      <c r="F44" s="128"/>
      <c r="G44" s="148"/>
      <c r="H44" s="151">
        <f>F44*G44</f>
        <v>0</v>
      </c>
      <c r="I44" s="252" t="s">
        <v>2981</v>
      </c>
    </row>
    <row r="45" spans="1:9" x14ac:dyDescent="0.25">
      <c r="A45" s="90"/>
      <c r="B45" s="153" t="s">
        <v>1282</v>
      </c>
      <c r="C45" s="154"/>
      <c r="D45" s="85" t="s">
        <v>1284</v>
      </c>
      <c r="E45" s="14"/>
      <c r="F45" s="14"/>
      <c r="G45" s="152"/>
      <c r="H45" s="151"/>
    </row>
    <row r="46" spans="1:9" x14ac:dyDescent="0.25">
      <c r="A46" s="90"/>
      <c r="B46" s="153"/>
      <c r="C46" s="154" t="s">
        <v>22</v>
      </c>
      <c r="D46" s="54" t="s">
        <v>1285</v>
      </c>
      <c r="E46" s="128" t="s">
        <v>132</v>
      </c>
      <c r="F46" s="128"/>
      <c r="G46" s="148"/>
      <c r="H46" s="151">
        <f>F46*G46</f>
        <v>0</v>
      </c>
    </row>
    <row r="47" spans="1:9" x14ac:dyDescent="0.25">
      <c r="A47" s="90"/>
      <c r="B47" s="153"/>
      <c r="C47" s="154" t="s">
        <v>24</v>
      </c>
      <c r="D47" s="54" t="s">
        <v>1286</v>
      </c>
      <c r="E47" s="128" t="s">
        <v>132</v>
      </c>
      <c r="F47" s="128"/>
      <c r="G47" s="148"/>
      <c r="H47" s="151">
        <f>F47*G47</f>
        <v>0</v>
      </c>
    </row>
    <row r="48" spans="1:9" ht="13" x14ac:dyDescent="0.25">
      <c r="A48" s="90" t="s">
        <v>1287</v>
      </c>
      <c r="B48" s="153"/>
      <c r="C48" s="154"/>
      <c r="D48" s="126" t="s">
        <v>1288</v>
      </c>
      <c r="E48" s="128" t="s">
        <v>130</v>
      </c>
      <c r="F48" s="14" t="s">
        <v>2399</v>
      </c>
      <c r="G48" s="152" t="s">
        <v>299</v>
      </c>
      <c r="H48" s="149"/>
    </row>
    <row r="49" spans="1:8" ht="26" x14ac:dyDescent="0.25">
      <c r="A49" s="90" t="s">
        <v>1289</v>
      </c>
      <c r="B49" s="153"/>
      <c r="C49" s="154"/>
      <c r="D49" s="84" t="s">
        <v>1290</v>
      </c>
      <c r="E49" s="128" t="s">
        <v>127</v>
      </c>
      <c r="F49" s="128"/>
      <c r="G49" s="148"/>
      <c r="H49" s="151">
        <f>F49*G49</f>
        <v>0</v>
      </c>
    </row>
    <row r="50" spans="1:8" ht="14.5" x14ac:dyDescent="0.25">
      <c r="A50" s="90" t="s">
        <v>1291</v>
      </c>
      <c r="B50" s="153"/>
      <c r="C50" s="154"/>
      <c r="D50" s="84" t="s">
        <v>1292</v>
      </c>
      <c r="E50" s="128" t="s">
        <v>1007</v>
      </c>
      <c r="F50" s="128"/>
      <c r="G50" s="148"/>
      <c r="H50" s="151">
        <f>F50*G50</f>
        <v>0</v>
      </c>
    </row>
    <row r="51" spans="1:8" x14ac:dyDescent="0.25">
      <c r="A51" s="116"/>
      <c r="B51" s="153"/>
      <c r="C51" s="154"/>
      <c r="D51" s="179"/>
      <c r="E51" s="14"/>
      <c r="F51" s="14"/>
      <c r="G51" s="152"/>
      <c r="H51" s="151"/>
    </row>
    <row r="52" spans="1:8" ht="13" x14ac:dyDescent="0.25">
      <c r="A52" s="153"/>
      <c r="B52" s="153"/>
      <c r="C52" s="154"/>
      <c r="D52" s="124"/>
      <c r="E52" s="14"/>
      <c r="F52" s="14"/>
      <c r="G52" s="152"/>
      <c r="H52" s="151"/>
    </row>
    <row r="53" spans="1:8" x14ac:dyDescent="0.25">
      <c r="A53" s="59"/>
      <c r="B53" s="59"/>
      <c r="C53" s="128"/>
      <c r="D53" s="55"/>
      <c r="E53" s="14"/>
      <c r="F53" s="14"/>
      <c r="G53" s="152"/>
      <c r="H53" s="151"/>
    </row>
    <row r="54" spans="1:8" x14ac:dyDescent="0.25">
      <c r="A54" s="134" t="s">
        <v>19</v>
      </c>
      <c r="B54" s="134"/>
      <c r="C54" s="134"/>
      <c r="D54" s="134"/>
      <c r="E54" s="141"/>
      <c r="F54" s="146"/>
      <c r="G54" s="159"/>
      <c r="H54" s="136">
        <f>SUM(H5:H53)</f>
        <v>0</v>
      </c>
    </row>
    <row r="1048330" spans="5:5" x14ac:dyDescent="0.25">
      <c r="E1048330" s="49"/>
    </row>
  </sheetData>
  <mergeCells count="1">
    <mergeCell ref="E1:H1"/>
  </mergeCells>
  <phoneticPr fontId="8" type="noConversion"/>
  <pageMargins left="0.75" right="0.75" top="1" bottom="1" header="0.5" footer="0.5"/>
  <pageSetup paperSize="9" scale="58" orientation="portrait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584C8-C606-45C8-8581-00A3E7139C0C}">
  <sheetPr>
    <tabColor rgb="FF92D050"/>
  </sheetPr>
  <dimension ref="A1:G1048329"/>
  <sheetViews>
    <sheetView view="pageBreakPreview" zoomScaleNormal="100" zoomScaleSheetLayoutView="100" workbookViewId="0">
      <selection activeCell="A2" sqref="A2"/>
    </sheetView>
  </sheetViews>
  <sheetFormatPr defaultRowHeight="12.5" x14ac:dyDescent="0.25"/>
  <cols>
    <col min="1" max="1" width="8.36328125" style="37" customWidth="1"/>
    <col min="2" max="2" width="10" style="37" bestFit="1" customWidth="1"/>
    <col min="3" max="3" width="40.6328125" style="37" customWidth="1"/>
    <col min="4" max="4" width="6.6328125" style="37" customWidth="1"/>
    <col min="5" max="5" width="7.6328125" style="37" customWidth="1"/>
    <col min="6" max="6" width="10.08984375" style="37" customWidth="1"/>
    <col min="7" max="7" width="11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7" x14ac:dyDescent="0.25">
      <c r="A1" s="276" t="s">
        <v>3230</v>
      </c>
    </row>
    <row r="2" spans="1:7" x14ac:dyDescent="0.25">
      <c r="A2" s="275" t="s">
        <v>3229</v>
      </c>
    </row>
    <row r="3" spans="1:7" x14ac:dyDescent="0.25">
      <c r="A3" s="276" t="s">
        <v>3228</v>
      </c>
    </row>
    <row r="5" spans="1:7" ht="12.75" customHeight="1" x14ac:dyDescent="0.25">
      <c r="A5" s="107" t="s">
        <v>3036</v>
      </c>
      <c r="B5" s="108"/>
      <c r="C5" s="108"/>
      <c r="D5" s="378"/>
      <c r="E5" s="378"/>
      <c r="F5" s="378"/>
      <c r="G5" s="379"/>
    </row>
    <row r="6" spans="1:7" ht="13" x14ac:dyDescent="0.25">
      <c r="A6" s="281" t="s">
        <v>0</v>
      </c>
      <c r="B6" s="281"/>
      <c r="C6" s="281" t="s">
        <v>1</v>
      </c>
      <c r="D6" s="281" t="s">
        <v>2</v>
      </c>
      <c r="E6" s="281" t="s">
        <v>3</v>
      </c>
      <c r="F6" s="281" t="s">
        <v>4</v>
      </c>
      <c r="G6" s="281" t="s">
        <v>3004</v>
      </c>
    </row>
    <row r="7" spans="1:7" x14ac:dyDescent="0.25">
      <c r="A7" s="297"/>
      <c r="B7" s="297"/>
      <c r="C7" s="299"/>
      <c r="D7" s="327"/>
      <c r="E7" s="327"/>
      <c r="F7" s="361"/>
      <c r="G7" s="361"/>
    </row>
    <row r="8" spans="1:7" x14ac:dyDescent="0.25">
      <c r="A8" s="154"/>
      <c r="B8" s="154"/>
      <c r="C8" s="59"/>
      <c r="D8" s="14"/>
      <c r="E8" s="14"/>
      <c r="F8" s="380"/>
      <c r="G8" s="380"/>
    </row>
    <row r="9" spans="1:7" ht="13" x14ac:dyDescent="0.25">
      <c r="A9" s="154" t="s">
        <v>1295</v>
      </c>
      <c r="B9" s="154"/>
      <c r="C9" s="164" t="s">
        <v>1296</v>
      </c>
      <c r="D9" s="14"/>
      <c r="E9" s="14"/>
      <c r="F9" s="380"/>
      <c r="G9" s="380"/>
    </row>
    <row r="10" spans="1:7" ht="13" x14ac:dyDescent="0.25">
      <c r="A10" s="154"/>
      <c r="B10" s="154"/>
      <c r="C10" s="137"/>
      <c r="D10" s="14"/>
      <c r="E10" s="14"/>
      <c r="F10" s="380"/>
      <c r="G10" s="380"/>
    </row>
    <row r="11" spans="1:7" x14ac:dyDescent="0.25">
      <c r="A11" s="154"/>
      <c r="B11" s="154" t="s">
        <v>1297</v>
      </c>
      <c r="C11" s="180" t="s">
        <v>1298</v>
      </c>
      <c r="D11" s="128" t="s">
        <v>2991</v>
      </c>
      <c r="E11" s="128">
        <v>1.5</v>
      </c>
      <c r="F11" s="381"/>
      <c r="G11" s="380"/>
    </row>
    <row r="12" spans="1:7" ht="13" x14ac:dyDescent="0.25">
      <c r="A12" s="154"/>
      <c r="B12" s="154"/>
      <c r="C12" s="137"/>
      <c r="D12" s="128"/>
      <c r="E12" s="128"/>
      <c r="F12" s="381"/>
      <c r="G12" s="380"/>
    </row>
    <row r="13" spans="1:7" ht="13" x14ac:dyDescent="0.25">
      <c r="A13" s="154"/>
      <c r="B13" s="154"/>
      <c r="C13" s="137"/>
      <c r="D13" s="128"/>
      <c r="E13" s="128"/>
      <c r="F13" s="381"/>
      <c r="G13" s="380"/>
    </row>
    <row r="14" spans="1:7" ht="13" x14ac:dyDescent="0.25">
      <c r="A14" s="154"/>
      <c r="B14" s="154"/>
      <c r="C14" s="137"/>
      <c r="D14" s="128"/>
      <c r="E14" s="128"/>
      <c r="F14" s="381"/>
      <c r="G14" s="380"/>
    </row>
    <row r="15" spans="1:7" ht="13" x14ac:dyDescent="0.25">
      <c r="A15" s="154"/>
      <c r="B15" s="154"/>
      <c r="C15" s="137"/>
      <c r="D15" s="128"/>
      <c r="E15" s="128"/>
      <c r="F15" s="381"/>
      <c r="G15" s="380"/>
    </row>
    <row r="16" spans="1:7" ht="13" x14ac:dyDescent="0.25">
      <c r="A16" s="154"/>
      <c r="B16" s="154"/>
      <c r="C16" s="137"/>
      <c r="D16" s="128"/>
      <c r="E16" s="128"/>
      <c r="F16" s="381"/>
      <c r="G16" s="380"/>
    </row>
    <row r="17" spans="1:7" ht="13" x14ac:dyDescent="0.25">
      <c r="A17" s="154"/>
      <c r="B17" s="154"/>
      <c r="C17" s="137"/>
      <c r="D17" s="128"/>
      <c r="E17" s="128"/>
      <c r="F17" s="381"/>
      <c r="G17" s="380"/>
    </row>
    <row r="18" spans="1:7" ht="13" x14ac:dyDescent="0.25">
      <c r="A18" s="154"/>
      <c r="B18" s="154"/>
      <c r="C18" s="137"/>
      <c r="D18" s="128"/>
      <c r="E18" s="128"/>
      <c r="F18" s="381"/>
      <c r="G18" s="380"/>
    </row>
    <row r="19" spans="1:7" ht="13" x14ac:dyDescent="0.25">
      <c r="A19" s="154"/>
      <c r="B19" s="154"/>
      <c r="C19" s="137"/>
      <c r="D19" s="128"/>
      <c r="E19" s="128"/>
      <c r="F19" s="381"/>
      <c r="G19" s="380"/>
    </row>
    <row r="20" spans="1:7" ht="13" x14ac:dyDescent="0.25">
      <c r="A20" s="154"/>
      <c r="B20" s="154"/>
      <c r="C20" s="137"/>
      <c r="D20" s="128"/>
      <c r="E20" s="128"/>
      <c r="F20" s="381"/>
      <c r="G20" s="380"/>
    </row>
    <row r="21" spans="1:7" ht="13" x14ac:dyDescent="0.25">
      <c r="A21" s="154"/>
      <c r="B21" s="154"/>
      <c r="C21" s="137"/>
      <c r="D21" s="14"/>
      <c r="E21" s="14"/>
      <c r="F21" s="382"/>
      <c r="G21" s="380"/>
    </row>
    <row r="22" spans="1:7" ht="13" x14ac:dyDescent="0.25">
      <c r="A22" s="154"/>
      <c r="B22" s="154"/>
      <c r="C22" s="385"/>
      <c r="D22" s="14"/>
      <c r="E22" s="14"/>
      <c r="F22" s="382"/>
      <c r="G22" s="380"/>
    </row>
    <row r="23" spans="1:7" x14ac:dyDescent="0.25">
      <c r="A23" s="154"/>
      <c r="B23" s="154"/>
      <c r="C23" s="181"/>
      <c r="D23" s="128"/>
      <c r="E23" s="128"/>
      <c r="F23" s="381"/>
      <c r="G23" s="380"/>
    </row>
    <row r="24" spans="1:7" x14ac:dyDescent="0.25">
      <c r="A24" s="154"/>
      <c r="B24" s="154"/>
      <c r="C24" s="181"/>
      <c r="D24" s="128"/>
      <c r="E24" s="128"/>
      <c r="F24" s="381"/>
      <c r="G24" s="380"/>
    </row>
    <row r="25" spans="1:7" x14ac:dyDescent="0.25">
      <c r="A25" s="154"/>
      <c r="B25" s="154"/>
      <c r="C25" s="181"/>
      <c r="D25" s="128"/>
      <c r="E25" s="128"/>
      <c r="F25" s="381"/>
      <c r="G25" s="380"/>
    </row>
    <row r="26" spans="1:7" ht="13" x14ac:dyDescent="0.25">
      <c r="A26" s="154"/>
      <c r="B26" s="154"/>
      <c r="C26" s="124"/>
      <c r="D26" s="128"/>
      <c r="E26" s="128"/>
      <c r="F26" s="381"/>
      <c r="G26" s="380"/>
    </row>
    <row r="27" spans="1:7" ht="13" x14ac:dyDescent="0.25">
      <c r="A27" s="154"/>
      <c r="B27" s="154"/>
      <c r="C27" s="124"/>
      <c r="D27" s="128"/>
      <c r="E27" s="128"/>
      <c r="F27" s="381"/>
      <c r="G27" s="380"/>
    </row>
    <row r="28" spans="1:7" ht="13" x14ac:dyDescent="0.25">
      <c r="A28" s="154"/>
      <c r="B28" s="154"/>
      <c r="C28" s="124"/>
      <c r="D28" s="128"/>
      <c r="E28" s="128"/>
      <c r="F28" s="381"/>
      <c r="G28" s="380"/>
    </row>
    <row r="29" spans="1:7" ht="13" x14ac:dyDescent="0.25">
      <c r="A29" s="154"/>
      <c r="B29" s="154"/>
      <c r="C29" s="124"/>
      <c r="D29" s="128"/>
      <c r="E29" s="128"/>
      <c r="F29" s="381"/>
      <c r="G29" s="380"/>
    </row>
    <row r="30" spans="1:7" ht="13" x14ac:dyDescent="0.25">
      <c r="A30" s="154"/>
      <c r="B30" s="154"/>
      <c r="C30" s="124"/>
      <c r="D30" s="128"/>
      <c r="E30" s="128"/>
      <c r="F30" s="381"/>
      <c r="G30" s="380"/>
    </row>
    <row r="31" spans="1:7" ht="13" x14ac:dyDescent="0.25">
      <c r="A31" s="154"/>
      <c r="B31" s="154"/>
      <c r="C31" s="124"/>
      <c r="D31" s="128"/>
      <c r="E31" s="128"/>
      <c r="F31" s="381"/>
      <c r="G31" s="380"/>
    </row>
    <row r="32" spans="1:7" ht="13" x14ac:dyDescent="0.25">
      <c r="A32" s="154"/>
      <c r="B32" s="154"/>
      <c r="C32" s="124"/>
      <c r="D32" s="128"/>
      <c r="E32" s="128"/>
      <c r="F32" s="381"/>
      <c r="G32" s="380"/>
    </row>
    <row r="33" spans="1:7" ht="13" x14ac:dyDescent="0.25">
      <c r="A33" s="154"/>
      <c r="B33" s="154"/>
      <c r="C33" s="124"/>
      <c r="D33" s="128"/>
      <c r="E33" s="128"/>
      <c r="F33" s="381"/>
      <c r="G33" s="380"/>
    </row>
    <row r="34" spans="1:7" ht="13" x14ac:dyDescent="0.25">
      <c r="A34" s="154"/>
      <c r="B34" s="154"/>
      <c r="C34" s="124"/>
      <c r="D34" s="128"/>
      <c r="E34" s="128"/>
      <c r="F34" s="381"/>
      <c r="G34" s="380"/>
    </row>
    <row r="35" spans="1:7" ht="13" x14ac:dyDescent="0.25">
      <c r="A35" s="154"/>
      <c r="B35" s="154"/>
      <c r="C35" s="124"/>
      <c r="D35" s="128"/>
      <c r="E35" s="128"/>
      <c r="F35" s="381"/>
      <c r="G35" s="380"/>
    </row>
    <row r="36" spans="1:7" ht="13" x14ac:dyDescent="0.25">
      <c r="A36" s="154"/>
      <c r="B36" s="154"/>
      <c r="C36" s="124"/>
      <c r="D36" s="128"/>
      <c r="E36" s="128"/>
      <c r="F36" s="381"/>
      <c r="G36" s="380"/>
    </row>
    <row r="37" spans="1:7" ht="13" x14ac:dyDescent="0.25">
      <c r="A37" s="154"/>
      <c r="B37" s="154"/>
      <c r="C37" s="124"/>
      <c r="D37" s="128"/>
      <c r="E37" s="128"/>
      <c r="F37" s="381"/>
      <c r="G37" s="380"/>
    </row>
    <row r="38" spans="1:7" ht="13" x14ac:dyDescent="0.25">
      <c r="A38" s="154"/>
      <c r="B38" s="154"/>
      <c r="C38" s="124"/>
      <c r="D38" s="128"/>
      <c r="E38" s="128"/>
      <c r="F38" s="381"/>
      <c r="G38" s="380"/>
    </row>
    <row r="39" spans="1:7" ht="13" x14ac:dyDescent="0.25">
      <c r="A39" s="154"/>
      <c r="B39" s="154"/>
      <c r="C39" s="124"/>
      <c r="D39" s="128"/>
      <c r="E39" s="128"/>
      <c r="F39" s="381"/>
      <c r="G39" s="380"/>
    </row>
    <row r="40" spans="1:7" ht="13" x14ac:dyDescent="0.25">
      <c r="A40" s="154"/>
      <c r="B40" s="154"/>
      <c r="C40" s="124"/>
      <c r="D40" s="128"/>
      <c r="E40" s="128"/>
      <c r="F40" s="381"/>
      <c r="G40" s="380"/>
    </row>
    <row r="41" spans="1:7" ht="13" x14ac:dyDescent="0.25">
      <c r="A41" s="154"/>
      <c r="B41" s="154"/>
      <c r="C41" s="124"/>
      <c r="D41" s="128"/>
      <c r="E41" s="128"/>
      <c r="F41" s="381"/>
      <c r="G41" s="380"/>
    </row>
    <row r="42" spans="1:7" ht="13" x14ac:dyDescent="0.25">
      <c r="A42" s="154"/>
      <c r="B42" s="154"/>
      <c r="C42" s="124"/>
      <c r="D42" s="128"/>
      <c r="E42" s="128"/>
      <c r="F42" s="381"/>
      <c r="G42" s="380"/>
    </row>
    <row r="43" spans="1:7" ht="13" x14ac:dyDescent="0.25">
      <c r="A43" s="154"/>
      <c r="B43" s="154"/>
      <c r="C43" s="124"/>
      <c r="D43" s="128"/>
      <c r="E43" s="128"/>
      <c r="F43" s="381"/>
      <c r="G43" s="380"/>
    </row>
    <row r="44" spans="1:7" ht="13" x14ac:dyDescent="0.25">
      <c r="A44" s="154"/>
      <c r="B44" s="154"/>
      <c r="C44" s="124"/>
      <c r="D44" s="128"/>
      <c r="E44" s="128"/>
      <c r="F44" s="381"/>
      <c r="G44" s="380"/>
    </row>
    <row r="45" spans="1:7" ht="13" x14ac:dyDescent="0.25">
      <c r="A45" s="154"/>
      <c r="B45" s="154"/>
      <c r="C45" s="124"/>
      <c r="D45" s="128"/>
      <c r="E45" s="128"/>
      <c r="F45" s="381"/>
      <c r="G45" s="380"/>
    </row>
    <row r="46" spans="1:7" ht="13" x14ac:dyDescent="0.25">
      <c r="A46" s="154"/>
      <c r="B46" s="154"/>
      <c r="C46" s="124"/>
      <c r="D46" s="128"/>
      <c r="E46" s="128"/>
      <c r="F46" s="381"/>
      <c r="G46" s="380"/>
    </row>
    <row r="47" spans="1:7" ht="13" x14ac:dyDescent="0.25">
      <c r="A47" s="154"/>
      <c r="B47" s="154"/>
      <c r="C47" s="124"/>
      <c r="D47" s="128"/>
      <c r="E47" s="128"/>
      <c r="F47" s="381"/>
      <c r="G47" s="380"/>
    </row>
    <row r="48" spans="1:7" ht="13" x14ac:dyDescent="0.25">
      <c r="A48" s="154"/>
      <c r="B48" s="154"/>
      <c r="C48" s="124"/>
      <c r="D48" s="128"/>
      <c r="E48" s="128"/>
      <c r="F48" s="381"/>
      <c r="G48" s="380"/>
    </row>
    <row r="49" spans="1:7" ht="13" x14ac:dyDescent="0.25">
      <c r="A49" s="154"/>
      <c r="B49" s="154"/>
      <c r="C49" s="124"/>
      <c r="D49" s="128"/>
      <c r="E49" s="128"/>
      <c r="F49" s="381"/>
      <c r="G49" s="380"/>
    </row>
    <row r="50" spans="1:7" ht="13" x14ac:dyDescent="0.25">
      <c r="A50" s="154"/>
      <c r="B50" s="154"/>
      <c r="C50" s="124"/>
      <c r="D50" s="14"/>
      <c r="E50" s="14"/>
      <c r="F50" s="382"/>
      <c r="G50" s="380"/>
    </row>
    <row r="51" spans="1:7" ht="13" x14ac:dyDescent="0.25">
      <c r="A51" s="154"/>
      <c r="B51" s="154"/>
      <c r="C51" s="124"/>
      <c r="D51" s="14"/>
      <c r="E51" s="14"/>
      <c r="F51" s="382"/>
      <c r="G51" s="380"/>
    </row>
    <row r="52" spans="1:7" x14ac:dyDescent="0.25">
      <c r="A52" s="202"/>
      <c r="B52" s="202"/>
      <c r="C52" s="200"/>
      <c r="D52" s="185"/>
      <c r="E52" s="185"/>
      <c r="F52" s="383"/>
      <c r="G52" s="384"/>
    </row>
    <row r="53" spans="1:7" ht="13" x14ac:dyDescent="0.25">
      <c r="A53" s="281" t="s">
        <v>1293</v>
      </c>
      <c r="B53" s="529" t="s">
        <v>19</v>
      </c>
      <c r="C53" s="530"/>
      <c r="D53" s="530"/>
      <c r="E53" s="530"/>
      <c r="F53" s="531"/>
      <c r="G53" s="308">
        <f>SUM(G9:G52)</f>
        <v>0</v>
      </c>
    </row>
    <row r="1048329" spans="4:4" x14ac:dyDescent="0.25">
      <c r="D1048329" s="49"/>
    </row>
  </sheetData>
  <mergeCells count="1">
    <mergeCell ref="B53:F53"/>
  </mergeCells>
  <pageMargins left="0.75" right="0.75" top="1" bottom="1" header="0.5" footer="0.5"/>
  <pageSetup paperSize="9" scale="93" orientation="portrait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F1C41-DC6A-44AD-83B7-B83B8B380A8F}">
  <dimension ref="A1:I1048353"/>
  <sheetViews>
    <sheetView view="pageBreakPreview" zoomScaleNormal="100" zoomScaleSheetLayoutView="100" workbookViewId="0">
      <selection activeCell="E1" sqref="E1:H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3.90625" style="37" customWidth="1"/>
    <col min="4" max="4" width="40.6328125" style="37" customWidth="1"/>
    <col min="5" max="5" width="25.54296875" style="37" bestFit="1" customWidth="1"/>
    <col min="6" max="8" width="20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48" customHeight="1" x14ac:dyDescent="0.25">
      <c r="A1" s="35" t="s">
        <v>1299</v>
      </c>
      <c r="B1" s="36"/>
      <c r="C1" s="36"/>
      <c r="D1" s="36"/>
      <c r="E1" s="533" t="s">
        <v>1300</v>
      </c>
      <c r="F1" s="533"/>
      <c r="G1" s="533"/>
      <c r="H1" s="533"/>
    </row>
    <row r="2" spans="1:9" ht="13" x14ac:dyDescent="0.3">
      <c r="A2" s="38" t="s">
        <v>0</v>
      </c>
      <c r="B2" s="38"/>
      <c r="C2" s="82"/>
      <c r="D2" s="39" t="s">
        <v>1</v>
      </c>
      <c r="E2" s="39" t="s">
        <v>2</v>
      </c>
      <c r="F2" s="39" t="s">
        <v>3</v>
      </c>
      <c r="G2" s="39" t="s">
        <v>4</v>
      </c>
      <c r="H2" s="39" t="s">
        <v>5</v>
      </c>
      <c r="I2" s="251" t="s">
        <v>2982</v>
      </c>
    </row>
    <row r="3" spans="1:9" x14ac:dyDescent="0.25">
      <c r="A3" s="40"/>
      <c r="B3" s="40"/>
      <c r="C3" s="83"/>
      <c r="D3" s="41"/>
      <c r="E3" s="5"/>
      <c r="F3" s="5"/>
      <c r="G3" s="4"/>
      <c r="H3" s="77"/>
    </row>
    <row r="4" spans="1:9" x14ac:dyDescent="0.25">
      <c r="A4" s="153"/>
      <c r="B4" s="153"/>
      <c r="C4" s="154"/>
      <c r="D4" s="59"/>
      <c r="E4" s="14"/>
      <c r="F4" s="14"/>
      <c r="G4" s="13"/>
      <c r="H4" s="151"/>
    </row>
    <row r="5" spans="1:9" ht="13" x14ac:dyDescent="0.25">
      <c r="A5" s="153" t="s">
        <v>1301</v>
      </c>
      <c r="B5" s="153"/>
      <c r="C5" s="154"/>
      <c r="D5" s="119" t="s">
        <v>1302</v>
      </c>
      <c r="E5" s="128" t="s">
        <v>130</v>
      </c>
      <c r="F5" s="14" t="s">
        <v>2399</v>
      </c>
      <c r="G5" s="14" t="s">
        <v>299</v>
      </c>
      <c r="H5" s="151"/>
    </row>
    <row r="6" spans="1:9" ht="13" x14ac:dyDescent="0.25">
      <c r="A6" s="153" t="s">
        <v>1303</v>
      </c>
      <c r="B6" s="153"/>
      <c r="C6" s="154"/>
      <c r="D6" s="119" t="s">
        <v>1304</v>
      </c>
      <c r="E6" s="172"/>
      <c r="F6" s="14"/>
      <c r="G6" s="14"/>
      <c r="H6" s="151"/>
    </row>
    <row r="7" spans="1:9" x14ac:dyDescent="0.25">
      <c r="A7" s="153"/>
      <c r="B7" s="153" t="s">
        <v>1307</v>
      </c>
      <c r="C7" s="154"/>
      <c r="D7" s="59" t="s">
        <v>1305</v>
      </c>
      <c r="E7" s="128" t="s">
        <v>18</v>
      </c>
      <c r="F7" s="14" t="s">
        <v>2397</v>
      </c>
      <c r="G7" s="14" t="s">
        <v>2398</v>
      </c>
      <c r="H7" s="151"/>
    </row>
    <row r="8" spans="1:9" x14ac:dyDescent="0.25">
      <c r="A8" s="153"/>
      <c r="B8" s="153" t="s">
        <v>1308</v>
      </c>
      <c r="C8" s="154"/>
      <c r="D8" s="59" t="s">
        <v>1306</v>
      </c>
      <c r="E8" s="128" t="s">
        <v>18</v>
      </c>
      <c r="F8" s="14" t="s">
        <v>2397</v>
      </c>
      <c r="G8" s="14" t="s">
        <v>2398</v>
      </c>
      <c r="H8" s="151"/>
    </row>
    <row r="9" spans="1:9" ht="26" x14ac:dyDescent="0.25">
      <c r="A9" s="153" t="s">
        <v>1309</v>
      </c>
      <c r="B9" s="153"/>
      <c r="C9" s="154"/>
      <c r="D9" s="232" t="s">
        <v>2683</v>
      </c>
      <c r="E9" s="128" t="s">
        <v>18</v>
      </c>
      <c r="F9" s="14" t="s">
        <v>2397</v>
      </c>
      <c r="G9" s="14" t="s">
        <v>2398</v>
      </c>
      <c r="H9" s="151"/>
      <c r="I9" s="252" t="s">
        <v>2981</v>
      </c>
    </row>
    <row r="10" spans="1:9" ht="39" x14ac:dyDescent="0.25">
      <c r="A10" s="153" t="s">
        <v>1310</v>
      </c>
      <c r="B10" s="153"/>
      <c r="C10" s="154"/>
      <c r="D10" s="232" t="s">
        <v>2684</v>
      </c>
      <c r="E10" s="128" t="s">
        <v>132</v>
      </c>
      <c r="F10" s="128"/>
      <c r="G10" s="148"/>
      <c r="H10" s="151">
        <f>F10*G10</f>
        <v>0</v>
      </c>
      <c r="I10" s="252" t="s">
        <v>2981</v>
      </c>
    </row>
    <row r="11" spans="1:9" ht="52" x14ac:dyDescent="0.25">
      <c r="A11" s="153" t="s">
        <v>1311</v>
      </c>
      <c r="B11" s="153"/>
      <c r="C11" s="154"/>
      <c r="D11" s="232" t="s">
        <v>2685</v>
      </c>
      <c r="E11" s="14"/>
      <c r="F11" s="14"/>
      <c r="G11" s="152"/>
      <c r="H11" s="151"/>
      <c r="I11" s="252" t="s">
        <v>2981</v>
      </c>
    </row>
    <row r="12" spans="1:9" x14ac:dyDescent="0.25">
      <c r="A12" s="153"/>
      <c r="B12" s="153" t="s">
        <v>1312</v>
      </c>
      <c r="C12" s="154"/>
      <c r="D12" s="59" t="s">
        <v>1314</v>
      </c>
      <c r="E12" s="14"/>
      <c r="F12" s="14"/>
      <c r="G12" s="152"/>
      <c r="H12" s="151"/>
    </row>
    <row r="13" spans="1:9" x14ac:dyDescent="0.25">
      <c r="A13" s="153"/>
      <c r="B13" s="153"/>
      <c r="C13" s="154" t="s">
        <v>22</v>
      </c>
      <c r="D13" s="59" t="s">
        <v>2430</v>
      </c>
      <c r="E13" s="128" t="s">
        <v>53</v>
      </c>
      <c r="F13" s="128"/>
      <c r="G13" s="148"/>
      <c r="H13" s="151">
        <f>F13*G13</f>
        <v>0</v>
      </c>
    </row>
    <row r="14" spans="1:9" x14ac:dyDescent="0.25">
      <c r="A14" s="153"/>
      <c r="B14" s="153"/>
      <c r="C14" s="154" t="s">
        <v>24</v>
      </c>
      <c r="D14" s="59" t="s">
        <v>2431</v>
      </c>
      <c r="E14" s="128" t="s">
        <v>53</v>
      </c>
      <c r="F14" s="128"/>
      <c r="G14" s="148"/>
      <c r="H14" s="151">
        <f>F14*G14</f>
        <v>0</v>
      </c>
    </row>
    <row r="15" spans="1:9" x14ac:dyDescent="0.25">
      <c r="A15" s="153"/>
      <c r="B15" s="153"/>
      <c r="C15" s="154" t="s">
        <v>35</v>
      </c>
      <c r="D15" s="59" t="s">
        <v>2432</v>
      </c>
      <c r="E15" s="128" t="s">
        <v>53</v>
      </c>
      <c r="F15" s="128"/>
      <c r="G15" s="148"/>
      <c r="H15" s="151">
        <f>F15*G15</f>
        <v>0</v>
      </c>
    </row>
    <row r="16" spans="1:9" x14ac:dyDescent="0.25">
      <c r="A16" s="153"/>
      <c r="B16" s="153" t="s">
        <v>1313</v>
      </c>
      <c r="C16" s="154"/>
      <c r="D16" s="59" t="s">
        <v>1315</v>
      </c>
      <c r="E16" s="128"/>
      <c r="F16" s="128"/>
      <c r="G16" s="148"/>
      <c r="H16" s="151"/>
    </row>
    <row r="17" spans="1:9" x14ac:dyDescent="0.25">
      <c r="A17" s="153"/>
      <c r="B17" s="153"/>
      <c r="C17" s="154" t="s">
        <v>22</v>
      </c>
      <c r="D17" s="59" t="s">
        <v>2433</v>
      </c>
      <c r="E17" s="128" t="s">
        <v>53</v>
      </c>
      <c r="F17" s="128"/>
      <c r="G17" s="148"/>
      <c r="H17" s="151">
        <f>F17*G17</f>
        <v>0</v>
      </c>
    </row>
    <row r="18" spans="1:9" x14ac:dyDescent="0.25">
      <c r="A18" s="153"/>
      <c r="B18" s="153"/>
      <c r="C18" s="154" t="s">
        <v>24</v>
      </c>
      <c r="D18" s="59" t="s">
        <v>2431</v>
      </c>
      <c r="E18" s="128" t="s">
        <v>53</v>
      </c>
      <c r="F18" s="128"/>
      <c r="G18" s="148"/>
      <c r="H18" s="151">
        <f>F18*G18</f>
        <v>0</v>
      </c>
    </row>
    <row r="19" spans="1:9" x14ac:dyDescent="0.25">
      <c r="A19" s="153"/>
      <c r="B19" s="153"/>
      <c r="C19" s="154" t="s">
        <v>35</v>
      </c>
      <c r="D19" s="59" t="s">
        <v>2434</v>
      </c>
      <c r="E19" s="128" t="s">
        <v>53</v>
      </c>
      <c r="F19" s="128"/>
      <c r="G19" s="148"/>
      <c r="H19" s="151">
        <f>F19*G19</f>
        <v>0</v>
      </c>
    </row>
    <row r="20" spans="1:9" ht="39" x14ac:dyDescent="0.25">
      <c r="A20" s="153" t="s">
        <v>1316</v>
      </c>
      <c r="B20" s="153"/>
      <c r="C20" s="154"/>
      <c r="D20" s="119" t="s">
        <v>1317</v>
      </c>
      <c r="E20" s="14"/>
      <c r="F20" s="14"/>
      <c r="G20" s="152"/>
      <c r="H20" s="151"/>
    </row>
    <row r="21" spans="1:9" ht="25.5" x14ac:dyDescent="0.25">
      <c r="A21" s="153"/>
      <c r="B21" s="153" t="s">
        <v>1318</v>
      </c>
      <c r="C21" s="154"/>
      <c r="D21" s="231" t="s">
        <v>2686</v>
      </c>
      <c r="E21" s="128" t="s">
        <v>53</v>
      </c>
      <c r="F21" s="128"/>
      <c r="G21" s="148"/>
      <c r="H21" s="151">
        <f>F21*G21</f>
        <v>0</v>
      </c>
      <c r="I21" s="252" t="s">
        <v>2981</v>
      </c>
    </row>
    <row r="22" spans="1:9" ht="26" x14ac:dyDescent="0.25">
      <c r="A22" s="153"/>
      <c r="B22" s="153" t="s">
        <v>1319</v>
      </c>
      <c r="C22" s="154"/>
      <c r="D22" s="231" t="s">
        <v>2687</v>
      </c>
      <c r="E22" s="128" t="s">
        <v>53</v>
      </c>
      <c r="F22" s="128"/>
      <c r="G22" s="148"/>
      <c r="H22" s="151">
        <f>F22*G22</f>
        <v>0</v>
      </c>
      <c r="I22" s="252" t="s">
        <v>2981</v>
      </c>
    </row>
    <row r="23" spans="1:9" ht="26" x14ac:dyDescent="0.25">
      <c r="A23" s="153"/>
      <c r="B23" s="153" t="s">
        <v>1320</v>
      </c>
      <c r="C23" s="154"/>
      <c r="D23" s="231" t="s">
        <v>2688</v>
      </c>
      <c r="E23" s="128" t="s">
        <v>53</v>
      </c>
      <c r="F23" s="128"/>
      <c r="G23" s="148"/>
      <c r="H23" s="151">
        <f>F23*G23</f>
        <v>0</v>
      </c>
      <c r="I23" s="252" t="s">
        <v>2981</v>
      </c>
    </row>
    <row r="24" spans="1:9" ht="78" x14ac:dyDescent="0.25">
      <c r="A24" s="153" t="s">
        <v>1321</v>
      </c>
      <c r="B24" s="153"/>
      <c r="C24" s="154"/>
      <c r="D24" s="232" t="s">
        <v>2689</v>
      </c>
      <c r="E24" s="14"/>
      <c r="F24" s="14"/>
      <c r="G24" s="152"/>
      <c r="H24" s="151"/>
      <c r="I24" s="252" t="s">
        <v>2981</v>
      </c>
    </row>
    <row r="25" spans="1:9" x14ac:dyDescent="0.25">
      <c r="A25" s="153"/>
      <c r="B25" s="153" t="s">
        <v>1322</v>
      </c>
      <c r="C25" s="154"/>
      <c r="D25" s="59" t="s">
        <v>2433</v>
      </c>
      <c r="E25" s="128" t="s">
        <v>53</v>
      </c>
      <c r="F25" s="128"/>
      <c r="G25" s="148"/>
      <c r="H25" s="151">
        <f>F25*G25</f>
        <v>0</v>
      </c>
    </row>
    <row r="26" spans="1:9" x14ac:dyDescent="0.25">
      <c r="A26" s="153"/>
      <c r="B26" s="153" t="s">
        <v>1323</v>
      </c>
      <c r="C26" s="154"/>
      <c r="D26" s="59" t="s">
        <v>2431</v>
      </c>
      <c r="E26" s="128" t="s">
        <v>53</v>
      </c>
      <c r="F26" s="128"/>
      <c r="G26" s="148"/>
      <c r="H26" s="151">
        <f>F26*G26</f>
        <v>0</v>
      </c>
    </row>
    <row r="27" spans="1:9" x14ac:dyDescent="0.25">
      <c r="A27" s="153"/>
      <c r="B27" s="153" t="s">
        <v>1324</v>
      </c>
      <c r="C27" s="154"/>
      <c r="D27" s="59" t="s">
        <v>2434</v>
      </c>
      <c r="E27" s="128" t="s">
        <v>53</v>
      </c>
      <c r="F27" s="128"/>
      <c r="G27" s="148"/>
      <c r="H27" s="151">
        <f>F27*G27</f>
        <v>0</v>
      </c>
    </row>
    <row r="28" spans="1:9" ht="26" x14ac:dyDescent="0.25">
      <c r="A28" s="153" t="s">
        <v>1325</v>
      </c>
      <c r="B28" s="153"/>
      <c r="C28" s="154"/>
      <c r="D28" s="119" t="s">
        <v>1326</v>
      </c>
      <c r="E28" s="128" t="s">
        <v>130</v>
      </c>
      <c r="F28" s="14" t="s">
        <v>2399</v>
      </c>
      <c r="G28" s="14" t="s">
        <v>299</v>
      </c>
      <c r="H28" s="151"/>
    </row>
    <row r="29" spans="1:9" ht="26" x14ac:dyDescent="0.25">
      <c r="A29" s="153" t="s">
        <v>1327</v>
      </c>
      <c r="B29" s="153"/>
      <c r="C29" s="154"/>
      <c r="D29" s="119" t="s">
        <v>1328</v>
      </c>
      <c r="E29" s="128" t="s">
        <v>130</v>
      </c>
      <c r="F29" s="14" t="s">
        <v>2399</v>
      </c>
      <c r="G29" s="14" t="s">
        <v>299</v>
      </c>
      <c r="H29" s="151"/>
    </row>
    <row r="30" spans="1:9" ht="26" x14ac:dyDescent="0.25">
      <c r="A30" s="153" t="s">
        <v>1329</v>
      </c>
      <c r="B30" s="153"/>
      <c r="C30" s="154"/>
      <c r="D30" s="119" t="s">
        <v>1330</v>
      </c>
      <c r="E30" s="128" t="s">
        <v>18</v>
      </c>
      <c r="F30" s="14" t="s">
        <v>2397</v>
      </c>
      <c r="G30" s="14" t="s">
        <v>2398</v>
      </c>
      <c r="H30" s="151"/>
    </row>
    <row r="31" spans="1:9" ht="26" x14ac:dyDescent="0.25">
      <c r="A31" s="153" t="s">
        <v>1331</v>
      </c>
      <c r="B31" s="153"/>
      <c r="C31" s="154"/>
      <c r="D31" s="232" t="s">
        <v>2690</v>
      </c>
      <c r="E31" s="128" t="s">
        <v>53</v>
      </c>
      <c r="F31" s="128"/>
      <c r="G31" s="148"/>
      <c r="H31" s="151">
        <f>F31*G31</f>
        <v>0</v>
      </c>
      <c r="I31" s="252" t="s">
        <v>2981</v>
      </c>
    </row>
    <row r="32" spans="1:9" ht="26" x14ac:dyDescent="0.25">
      <c r="A32" s="153" t="s">
        <v>1332</v>
      </c>
      <c r="B32" s="153"/>
      <c r="C32" s="154"/>
      <c r="D32" s="232" t="s">
        <v>2691</v>
      </c>
      <c r="E32" s="128" t="s">
        <v>53</v>
      </c>
      <c r="F32" s="128"/>
      <c r="G32" s="148"/>
      <c r="H32" s="151">
        <f>F32*G32</f>
        <v>0</v>
      </c>
      <c r="I32" s="252" t="s">
        <v>2981</v>
      </c>
    </row>
    <row r="33" spans="1:9" ht="26" x14ac:dyDescent="0.25">
      <c r="A33" s="153" t="s">
        <v>1333</v>
      </c>
      <c r="B33" s="153"/>
      <c r="C33" s="154"/>
      <c r="D33" s="119" t="s">
        <v>2692</v>
      </c>
      <c r="E33" s="14"/>
      <c r="F33" s="14"/>
      <c r="G33" s="152"/>
      <c r="H33" s="151"/>
    </row>
    <row r="34" spans="1:9" ht="13" x14ac:dyDescent="0.25">
      <c r="A34" s="153"/>
      <c r="B34" s="153" t="s">
        <v>1334</v>
      </c>
      <c r="C34" s="154"/>
      <c r="D34" s="231" t="s">
        <v>2693</v>
      </c>
      <c r="E34" s="128" t="s">
        <v>53</v>
      </c>
      <c r="F34" s="128"/>
      <c r="G34" s="148"/>
      <c r="H34" s="151">
        <f>F34*G34</f>
        <v>0</v>
      </c>
      <c r="I34" s="252" t="s">
        <v>2981</v>
      </c>
    </row>
    <row r="35" spans="1:9" ht="25.5" x14ac:dyDescent="0.25">
      <c r="A35" s="153"/>
      <c r="B35" s="153" t="s">
        <v>1335</v>
      </c>
      <c r="C35" s="154"/>
      <c r="D35" s="231" t="s">
        <v>2694</v>
      </c>
      <c r="E35" s="128" t="s">
        <v>53</v>
      </c>
      <c r="F35" s="128"/>
      <c r="G35" s="148"/>
      <c r="H35" s="151">
        <f>F35*G35</f>
        <v>0</v>
      </c>
      <c r="I35" s="252" t="s">
        <v>2981</v>
      </c>
    </row>
    <row r="36" spans="1:9" ht="26" x14ac:dyDescent="0.25">
      <c r="A36" s="153" t="s">
        <v>1336</v>
      </c>
      <c r="B36" s="153"/>
      <c r="C36" s="154"/>
      <c r="D36" s="232" t="s">
        <v>2695</v>
      </c>
      <c r="E36" s="128" t="s">
        <v>132</v>
      </c>
      <c r="F36" s="128"/>
      <c r="G36" s="148"/>
      <c r="H36" s="151">
        <f>F36*G36</f>
        <v>0</v>
      </c>
      <c r="I36" s="252" t="s">
        <v>2981</v>
      </c>
    </row>
    <row r="37" spans="1:9" ht="13" x14ac:dyDescent="0.25">
      <c r="A37" s="153" t="s">
        <v>1337</v>
      </c>
      <c r="B37" s="153"/>
      <c r="C37" s="154"/>
      <c r="D37" s="232" t="s">
        <v>1338</v>
      </c>
      <c r="E37" s="14"/>
      <c r="F37" s="14"/>
      <c r="G37" s="152"/>
      <c r="H37" s="151"/>
    </row>
    <row r="38" spans="1:9" ht="13" x14ac:dyDescent="0.25">
      <c r="A38" s="153"/>
      <c r="B38" s="153" t="s">
        <v>1339</v>
      </c>
      <c r="C38" s="154"/>
      <c r="D38" s="231" t="s">
        <v>2696</v>
      </c>
      <c r="E38" s="128" t="s">
        <v>52</v>
      </c>
      <c r="F38" s="128"/>
      <c r="G38" s="148"/>
      <c r="H38" s="151">
        <f>F38*G38</f>
        <v>0</v>
      </c>
      <c r="I38" s="252" t="s">
        <v>2981</v>
      </c>
    </row>
    <row r="39" spans="1:9" ht="13" x14ac:dyDescent="0.25">
      <c r="A39" s="153"/>
      <c r="B39" s="153" t="s">
        <v>1340</v>
      </c>
      <c r="C39" s="154"/>
      <c r="D39" s="231" t="s">
        <v>2697</v>
      </c>
      <c r="E39" s="128" t="s">
        <v>52</v>
      </c>
      <c r="F39" s="128"/>
      <c r="G39" s="148"/>
      <c r="H39" s="151">
        <f>F39*G39</f>
        <v>0</v>
      </c>
      <c r="I39" s="252" t="s">
        <v>2981</v>
      </c>
    </row>
    <row r="40" spans="1:9" ht="39" x14ac:dyDescent="0.25">
      <c r="A40" s="153" t="s">
        <v>1341</v>
      </c>
      <c r="B40" s="153"/>
      <c r="C40" s="154"/>
      <c r="D40" s="232" t="s">
        <v>2698</v>
      </c>
      <c r="E40" s="128" t="s">
        <v>51</v>
      </c>
      <c r="F40" s="128"/>
      <c r="G40" s="148"/>
      <c r="H40" s="151">
        <f>F40*G40</f>
        <v>0</v>
      </c>
    </row>
    <row r="41" spans="1:9" ht="26" x14ac:dyDescent="0.25">
      <c r="A41" s="153" t="s">
        <v>1342</v>
      </c>
      <c r="B41" s="153"/>
      <c r="C41" s="154"/>
      <c r="D41" s="119" t="s">
        <v>1343</v>
      </c>
      <c r="E41" s="128" t="s">
        <v>51</v>
      </c>
      <c r="F41" s="128"/>
      <c r="G41" s="148"/>
      <c r="H41" s="151">
        <f>F41*G41</f>
        <v>0</v>
      </c>
    </row>
    <row r="42" spans="1:9" ht="26" x14ac:dyDescent="0.25">
      <c r="A42" s="153" t="s">
        <v>1344</v>
      </c>
      <c r="B42" s="153"/>
      <c r="C42" s="154"/>
      <c r="D42" s="232" t="s">
        <v>2699</v>
      </c>
      <c r="E42" s="128" t="s">
        <v>53</v>
      </c>
      <c r="F42" s="128"/>
      <c r="G42" s="148"/>
      <c r="H42" s="151">
        <f>F42*G42</f>
        <v>0</v>
      </c>
      <c r="I42" s="252" t="s">
        <v>2981</v>
      </c>
    </row>
    <row r="43" spans="1:9" ht="52" x14ac:dyDescent="0.25">
      <c r="A43" s="153" t="s">
        <v>1345</v>
      </c>
      <c r="B43" s="153"/>
      <c r="C43" s="154"/>
      <c r="D43" s="232" t="s">
        <v>2700</v>
      </c>
      <c r="E43" s="14"/>
      <c r="F43" s="14"/>
      <c r="G43" s="152"/>
      <c r="H43" s="151"/>
    </row>
    <row r="44" spans="1:9" x14ac:dyDescent="0.25">
      <c r="A44" s="153"/>
      <c r="B44" s="153" t="s">
        <v>1346</v>
      </c>
      <c r="C44" s="154"/>
      <c r="D44" s="59" t="s">
        <v>2433</v>
      </c>
      <c r="E44" s="128" t="s">
        <v>53</v>
      </c>
      <c r="F44" s="128"/>
      <c r="G44" s="148"/>
      <c r="H44" s="151">
        <f>F44*G44</f>
        <v>0</v>
      </c>
    </row>
    <row r="45" spans="1:9" x14ac:dyDescent="0.25">
      <c r="A45" s="153"/>
      <c r="B45" s="153" t="s">
        <v>1347</v>
      </c>
      <c r="C45" s="154"/>
      <c r="D45" s="59" t="s">
        <v>2431</v>
      </c>
      <c r="E45" s="128" t="s">
        <v>53</v>
      </c>
      <c r="F45" s="128"/>
      <c r="G45" s="148"/>
      <c r="H45" s="151">
        <f>F45*G45</f>
        <v>0</v>
      </c>
    </row>
    <row r="46" spans="1:9" x14ac:dyDescent="0.25">
      <c r="A46" s="153"/>
      <c r="B46" s="153" t="s">
        <v>1348</v>
      </c>
      <c r="C46" s="154"/>
      <c r="D46" s="59" t="s">
        <v>2434</v>
      </c>
      <c r="E46" s="128" t="s">
        <v>53</v>
      </c>
      <c r="F46" s="128"/>
      <c r="G46" s="148"/>
      <c r="H46" s="151">
        <f>F46*G46</f>
        <v>0</v>
      </c>
    </row>
    <row r="47" spans="1:9" ht="39" x14ac:dyDescent="0.25">
      <c r="A47" s="153" t="s">
        <v>1349</v>
      </c>
      <c r="B47" s="153"/>
      <c r="C47" s="154"/>
      <c r="D47" s="232" t="s">
        <v>2701</v>
      </c>
      <c r="E47" s="14"/>
      <c r="F47" s="14"/>
      <c r="G47" s="152"/>
      <c r="H47" s="151"/>
      <c r="I47" s="252" t="s">
        <v>2981</v>
      </c>
    </row>
    <row r="48" spans="1:9" x14ac:dyDescent="0.25">
      <c r="A48" s="153"/>
      <c r="B48" s="153" t="s">
        <v>1350</v>
      </c>
      <c r="C48" s="154"/>
      <c r="D48" s="59" t="s">
        <v>2435</v>
      </c>
      <c r="E48" s="128" t="s">
        <v>53</v>
      </c>
      <c r="F48" s="128"/>
      <c r="G48" s="148"/>
      <c r="H48" s="151">
        <f>F48*G48</f>
        <v>0</v>
      </c>
    </row>
    <row r="49" spans="1:9" x14ac:dyDescent="0.25">
      <c r="A49" s="153"/>
      <c r="B49" s="153" t="s">
        <v>1351</v>
      </c>
      <c r="C49" s="154"/>
      <c r="D49" s="59" t="s">
        <v>2436</v>
      </c>
      <c r="E49" s="128" t="s">
        <v>53</v>
      </c>
      <c r="F49" s="128"/>
      <c r="G49" s="148"/>
      <c r="H49" s="151">
        <f>F49*G49</f>
        <v>0</v>
      </c>
    </row>
    <row r="50" spans="1:9" x14ac:dyDescent="0.25">
      <c r="A50" s="153"/>
      <c r="B50" s="153" t="s">
        <v>1352</v>
      </c>
      <c r="C50" s="154"/>
      <c r="D50" s="59" t="s">
        <v>2437</v>
      </c>
      <c r="E50" s="128" t="s">
        <v>53</v>
      </c>
      <c r="F50" s="128"/>
      <c r="G50" s="148"/>
      <c r="H50" s="151">
        <f>F50*G50</f>
        <v>0</v>
      </c>
    </row>
    <row r="51" spans="1:9" ht="52" x14ac:dyDescent="0.25">
      <c r="A51" s="153" t="s">
        <v>1353</v>
      </c>
      <c r="B51" s="153"/>
      <c r="C51" s="154"/>
      <c r="D51" s="119" t="s">
        <v>1354</v>
      </c>
      <c r="E51" s="128" t="s">
        <v>130</v>
      </c>
      <c r="F51" s="14" t="s">
        <v>2399</v>
      </c>
      <c r="G51" s="14" t="s">
        <v>299</v>
      </c>
      <c r="H51" s="151"/>
    </row>
    <row r="52" spans="1:9" ht="39" x14ac:dyDescent="0.25">
      <c r="A52" s="153" t="s">
        <v>1355</v>
      </c>
      <c r="B52" s="153"/>
      <c r="C52" s="154"/>
      <c r="D52" s="232" t="s">
        <v>2702</v>
      </c>
      <c r="E52" s="128" t="s">
        <v>53</v>
      </c>
      <c r="F52" s="128"/>
      <c r="G52" s="148"/>
      <c r="H52" s="151">
        <f>F52*G52</f>
        <v>0</v>
      </c>
      <c r="I52" s="252" t="s">
        <v>2981</v>
      </c>
    </row>
    <row r="53" spans="1:9" ht="26" x14ac:dyDescent="0.25">
      <c r="A53" s="153" t="s">
        <v>1356</v>
      </c>
      <c r="B53" s="153"/>
      <c r="C53" s="154"/>
      <c r="D53" s="232" t="s">
        <v>2703</v>
      </c>
      <c r="E53" s="128" t="s">
        <v>132</v>
      </c>
      <c r="F53" s="128"/>
      <c r="G53" s="148"/>
      <c r="H53" s="151">
        <f>F53*G53</f>
        <v>0</v>
      </c>
      <c r="I53" s="252" t="s">
        <v>2981</v>
      </c>
    </row>
    <row r="54" spans="1:9" ht="26" x14ac:dyDescent="0.25">
      <c r="A54" s="153" t="s">
        <v>1357</v>
      </c>
      <c r="B54" s="153"/>
      <c r="C54" s="154"/>
      <c r="D54" s="232" t="s">
        <v>2704</v>
      </c>
      <c r="E54" s="128" t="s">
        <v>132</v>
      </c>
      <c r="F54" s="128"/>
      <c r="G54" s="148"/>
      <c r="H54" s="151">
        <f>F54*G54</f>
        <v>0</v>
      </c>
      <c r="I54" s="252" t="s">
        <v>2981</v>
      </c>
    </row>
    <row r="55" spans="1:9" ht="26" x14ac:dyDescent="0.25">
      <c r="A55" s="153" t="s">
        <v>1358</v>
      </c>
      <c r="B55" s="153"/>
      <c r="C55" s="154"/>
      <c r="D55" s="232" t="s">
        <v>1359</v>
      </c>
      <c r="E55" s="128" t="s">
        <v>18</v>
      </c>
      <c r="F55" s="14" t="s">
        <v>2397</v>
      </c>
      <c r="G55" s="14" t="s">
        <v>299</v>
      </c>
      <c r="H55" s="151"/>
    </row>
    <row r="56" spans="1:9" ht="39" x14ac:dyDescent="0.25">
      <c r="A56" s="153" t="s">
        <v>1360</v>
      </c>
      <c r="B56" s="153"/>
      <c r="C56" s="154"/>
      <c r="D56" s="232" t="s">
        <v>2705</v>
      </c>
      <c r="E56" s="128" t="s">
        <v>132</v>
      </c>
      <c r="F56" s="128"/>
      <c r="G56" s="148"/>
      <c r="H56" s="151">
        <f>F56*G56</f>
        <v>0</v>
      </c>
      <c r="I56" s="252" t="s">
        <v>2981</v>
      </c>
    </row>
    <row r="57" spans="1:9" ht="13" x14ac:dyDescent="0.25">
      <c r="A57" s="153" t="s">
        <v>1361</v>
      </c>
      <c r="B57" s="153"/>
      <c r="C57" s="154"/>
      <c r="D57" s="119" t="s">
        <v>1362</v>
      </c>
      <c r="E57" s="128" t="s">
        <v>18</v>
      </c>
      <c r="F57" s="14" t="s">
        <v>2397</v>
      </c>
      <c r="G57" s="14" t="s">
        <v>2398</v>
      </c>
      <c r="H57" s="151"/>
    </row>
    <row r="58" spans="1:9" ht="26" x14ac:dyDescent="0.25">
      <c r="A58" s="153" t="s">
        <v>1363</v>
      </c>
      <c r="B58" s="153"/>
      <c r="C58" s="154"/>
      <c r="D58" s="119" t="s">
        <v>1364</v>
      </c>
      <c r="E58" s="128" t="s">
        <v>132</v>
      </c>
      <c r="F58" s="128"/>
      <c r="G58" s="148"/>
      <c r="H58" s="151">
        <f>F58*G58</f>
        <v>0</v>
      </c>
    </row>
    <row r="59" spans="1:9" ht="13" x14ac:dyDescent="0.25">
      <c r="A59" s="153" t="s">
        <v>1365</v>
      </c>
      <c r="B59" s="153"/>
      <c r="C59" s="154"/>
      <c r="D59" s="232" t="s">
        <v>2706</v>
      </c>
      <c r="E59" s="14"/>
      <c r="F59" s="14"/>
      <c r="G59" s="152"/>
      <c r="H59" s="151"/>
      <c r="I59" s="252" t="s">
        <v>2981</v>
      </c>
    </row>
    <row r="60" spans="1:9" x14ac:dyDescent="0.25">
      <c r="A60" s="153"/>
      <c r="B60" s="153" t="s">
        <v>1366</v>
      </c>
      <c r="C60" s="154"/>
      <c r="D60" s="59" t="s">
        <v>1368</v>
      </c>
      <c r="E60" s="128" t="s">
        <v>53</v>
      </c>
      <c r="F60" s="128"/>
      <c r="G60" s="148"/>
      <c r="H60" s="151">
        <f>F60*G60</f>
        <v>0</v>
      </c>
    </row>
    <row r="61" spans="1:9" x14ac:dyDescent="0.25">
      <c r="A61" s="153"/>
      <c r="B61" s="153" t="s">
        <v>1367</v>
      </c>
      <c r="C61" s="154"/>
      <c r="D61" s="127" t="s">
        <v>1369</v>
      </c>
      <c r="E61" s="14"/>
      <c r="F61" s="14"/>
      <c r="G61" s="152"/>
      <c r="H61" s="151"/>
    </row>
    <row r="62" spans="1:9" x14ac:dyDescent="0.25">
      <c r="A62" s="153"/>
      <c r="B62" s="153"/>
      <c r="C62" s="154" t="s">
        <v>22</v>
      </c>
      <c r="D62" s="59" t="s">
        <v>1370</v>
      </c>
      <c r="E62" s="128" t="s">
        <v>53</v>
      </c>
      <c r="F62" s="128"/>
      <c r="G62" s="148"/>
      <c r="H62" s="151">
        <f>F62*G62</f>
        <v>0</v>
      </c>
    </row>
    <row r="63" spans="1:9" ht="13" x14ac:dyDescent="0.25">
      <c r="A63" s="153" t="s">
        <v>1371</v>
      </c>
      <c r="B63" s="153"/>
      <c r="C63" s="154"/>
      <c r="D63" s="119" t="s">
        <v>1372</v>
      </c>
      <c r="E63" s="128" t="s">
        <v>1235</v>
      </c>
      <c r="F63" s="128"/>
      <c r="G63" s="148"/>
      <c r="H63" s="151">
        <f>F63*G63</f>
        <v>0</v>
      </c>
    </row>
    <row r="64" spans="1:9" ht="13" x14ac:dyDescent="0.25">
      <c r="A64" s="153" t="s">
        <v>1373</v>
      </c>
      <c r="B64" s="153"/>
      <c r="C64" s="154"/>
      <c r="D64" s="119" t="s">
        <v>1374</v>
      </c>
      <c r="E64" s="14"/>
      <c r="F64" s="14"/>
      <c r="G64" s="152"/>
      <c r="H64" s="151"/>
    </row>
    <row r="65" spans="1:9" ht="38" x14ac:dyDescent="0.25">
      <c r="A65" s="153"/>
      <c r="B65" s="153" t="s">
        <v>1375</v>
      </c>
      <c r="C65" s="154"/>
      <c r="D65" s="231" t="s">
        <v>2707</v>
      </c>
      <c r="E65" s="128" t="s">
        <v>53</v>
      </c>
      <c r="F65" s="128"/>
      <c r="G65" s="148"/>
      <c r="H65" s="151">
        <f>F65*G65</f>
        <v>0</v>
      </c>
      <c r="I65" s="252" t="s">
        <v>2981</v>
      </c>
    </row>
    <row r="66" spans="1:9" ht="38" x14ac:dyDescent="0.25">
      <c r="A66" s="153"/>
      <c r="B66" s="153" t="s">
        <v>1376</v>
      </c>
      <c r="C66" s="154"/>
      <c r="D66" s="231" t="s">
        <v>2708</v>
      </c>
      <c r="E66" s="128" t="s">
        <v>132</v>
      </c>
      <c r="F66" s="128"/>
      <c r="G66" s="148"/>
      <c r="H66" s="151">
        <f>F66*G66</f>
        <v>0</v>
      </c>
      <c r="I66" s="252" t="s">
        <v>2981</v>
      </c>
    </row>
    <row r="67" spans="1:9" ht="25.5" x14ac:dyDescent="0.25">
      <c r="A67" s="153"/>
      <c r="B67" s="153" t="s">
        <v>1377</v>
      </c>
      <c r="C67" s="154"/>
      <c r="D67" s="231" t="s">
        <v>2709</v>
      </c>
      <c r="E67" s="128" t="s">
        <v>53</v>
      </c>
      <c r="F67" s="128"/>
      <c r="G67" s="148"/>
      <c r="H67" s="151">
        <f>F67*G67</f>
        <v>0</v>
      </c>
      <c r="I67" s="252" t="s">
        <v>2981</v>
      </c>
    </row>
    <row r="68" spans="1:9" ht="13" x14ac:dyDescent="0.25">
      <c r="A68" s="153"/>
      <c r="B68" s="153" t="s">
        <v>1378</v>
      </c>
      <c r="C68" s="154"/>
      <c r="D68" s="231" t="s">
        <v>2710</v>
      </c>
      <c r="E68" s="128" t="s">
        <v>132</v>
      </c>
      <c r="F68" s="128"/>
      <c r="G68" s="148"/>
      <c r="H68" s="151">
        <f>F68*G68</f>
        <v>0</v>
      </c>
      <c r="I68" s="252" t="s">
        <v>2981</v>
      </c>
    </row>
    <row r="69" spans="1:9" ht="13" x14ac:dyDescent="0.25">
      <c r="A69" s="153" t="s">
        <v>1379</v>
      </c>
      <c r="B69" s="153"/>
      <c r="C69" s="154"/>
      <c r="D69" s="246" t="s">
        <v>1380</v>
      </c>
      <c r="E69" s="14"/>
      <c r="F69" s="14"/>
      <c r="G69" s="152"/>
      <c r="H69" s="151"/>
    </row>
    <row r="70" spans="1:9" ht="13" x14ac:dyDescent="0.25">
      <c r="A70" s="153"/>
      <c r="B70" s="153" t="s">
        <v>1381</v>
      </c>
      <c r="C70" s="154"/>
      <c r="D70" s="238" t="s">
        <v>2711</v>
      </c>
      <c r="E70" s="14"/>
      <c r="F70" s="14"/>
      <c r="G70" s="152"/>
      <c r="H70" s="151"/>
      <c r="I70" s="252" t="s">
        <v>2981</v>
      </c>
    </row>
    <row r="71" spans="1:9" ht="14.5" x14ac:dyDescent="0.25">
      <c r="A71" s="153"/>
      <c r="B71" s="153"/>
      <c r="C71" s="154" t="s">
        <v>22</v>
      </c>
      <c r="D71" s="231" t="s">
        <v>2438</v>
      </c>
      <c r="E71" s="128" t="s">
        <v>1007</v>
      </c>
      <c r="F71" s="128"/>
      <c r="G71" s="148"/>
      <c r="H71" s="151">
        <f>F71*G71</f>
        <v>0</v>
      </c>
    </row>
    <row r="72" spans="1:9" ht="14.5" x14ac:dyDescent="0.25">
      <c r="A72" s="153"/>
      <c r="B72" s="153"/>
      <c r="C72" s="154" t="s">
        <v>24</v>
      </c>
      <c r="D72" s="231" t="s">
        <v>2439</v>
      </c>
      <c r="E72" s="128" t="s">
        <v>1007</v>
      </c>
      <c r="F72" s="128"/>
      <c r="G72" s="148"/>
      <c r="H72" s="151">
        <f>F72*G72</f>
        <v>0</v>
      </c>
    </row>
    <row r="73" spans="1:9" ht="14.5" x14ac:dyDescent="0.25">
      <c r="A73" s="153"/>
      <c r="B73" s="153" t="s">
        <v>1382</v>
      </c>
      <c r="C73" s="154"/>
      <c r="D73" s="231" t="s">
        <v>2712</v>
      </c>
      <c r="E73" s="128" t="s">
        <v>1007</v>
      </c>
      <c r="F73" s="128"/>
      <c r="G73" s="148"/>
      <c r="H73" s="151">
        <f>F73*G73</f>
        <v>0</v>
      </c>
      <c r="I73" s="252" t="s">
        <v>2981</v>
      </c>
    </row>
    <row r="74" spans="1:9" ht="13" x14ac:dyDescent="0.25">
      <c r="A74" s="153"/>
      <c r="B74" s="153"/>
      <c r="C74" s="154"/>
      <c r="D74" s="126"/>
      <c r="E74" s="14"/>
      <c r="F74" s="14"/>
      <c r="G74" s="152"/>
      <c r="H74" s="151"/>
    </row>
    <row r="75" spans="1:9" ht="13" x14ac:dyDescent="0.25">
      <c r="A75" s="153"/>
      <c r="B75" s="153"/>
      <c r="C75" s="154"/>
      <c r="D75" s="124"/>
      <c r="E75" s="14"/>
      <c r="F75" s="14"/>
      <c r="G75" s="151"/>
      <c r="H75" s="151"/>
    </row>
    <row r="76" spans="1:9" x14ac:dyDescent="0.25">
      <c r="A76" s="59"/>
      <c r="B76" s="59"/>
      <c r="C76" s="128"/>
      <c r="D76" s="55"/>
      <c r="E76" s="14"/>
      <c r="F76" s="13"/>
      <c r="G76" s="151"/>
      <c r="H76" s="151"/>
    </row>
    <row r="77" spans="1:9" x14ac:dyDescent="0.25">
      <c r="A77" s="134" t="s">
        <v>19</v>
      </c>
      <c r="B77" s="134"/>
      <c r="C77" s="134"/>
      <c r="D77" s="134"/>
      <c r="E77" s="141"/>
      <c r="F77" s="144"/>
      <c r="G77" s="136"/>
      <c r="H77" s="136">
        <f>SUM(H5:H76)</f>
        <v>0</v>
      </c>
    </row>
    <row r="1048353" spans="5:5" x14ac:dyDescent="0.25">
      <c r="E1048353" s="49"/>
    </row>
  </sheetData>
  <mergeCells count="1">
    <mergeCell ref="E1:H1"/>
  </mergeCells>
  <pageMargins left="0.75" right="0.75" top="1" bottom="1" header="0.5" footer="0.5"/>
  <pageSetup paperSize="9" scale="58" orientation="portrait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AAD4-1695-4D6D-8BF8-22F68B920025}">
  <dimension ref="A1:H1048309"/>
  <sheetViews>
    <sheetView view="pageBreakPreview" topLeftCell="B1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1383</v>
      </c>
      <c r="B1" s="36"/>
      <c r="C1" s="36"/>
      <c r="D1" s="533" t="s">
        <v>1384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4"/>
      <c r="G3" s="77"/>
    </row>
    <row r="4" spans="1:8" x14ac:dyDescent="0.25">
      <c r="A4" s="153"/>
      <c r="B4" s="153"/>
      <c r="C4" s="59"/>
      <c r="D4" s="14"/>
      <c r="E4" s="14"/>
      <c r="F4" s="13"/>
      <c r="G4" s="151"/>
    </row>
    <row r="5" spans="1:8" ht="13" x14ac:dyDescent="0.25">
      <c r="A5" s="153" t="s">
        <v>1385</v>
      </c>
      <c r="B5" s="153"/>
      <c r="C5" s="232" t="s">
        <v>1386</v>
      </c>
      <c r="D5" s="128" t="s">
        <v>18</v>
      </c>
      <c r="E5" s="14" t="s">
        <v>2397</v>
      </c>
      <c r="F5" s="152" t="s">
        <v>2398</v>
      </c>
      <c r="G5" s="151"/>
    </row>
    <row r="6" spans="1:8" ht="26" x14ac:dyDescent="0.25">
      <c r="A6" s="153" t="s">
        <v>1387</v>
      </c>
      <c r="B6" s="153"/>
      <c r="C6" s="232" t="s">
        <v>2713</v>
      </c>
      <c r="D6" s="182" t="s">
        <v>18</v>
      </c>
      <c r="E6" s="14" t="s">
        <v>2397</v>
      </c>
      <c r="F6" s="152" t="s">
        <v>2398</v>
      </c>
      <c r="G6" s="151"/>
      <c r="H6" s="252" t="s">
        <v>2981</v>
      </c>
    </row>
    <row r="7" spans="1:8" ht="13" x14ac:dyDescent="0.25">
      <c r="A7" s="153" t="s">
        <v>1388</v>
      </c>
      <c r="B7" s="153"/>
      <c r="C7" s="232" t="s">
        <v>1389</v>
      </c>
      <c r="D7" s="128" t="s">
        <v>18</v>
      </c>
      <c r="E7" s="14" t="s">
        <v>2397</v>
      </c>
      <c r="F7" s="152" t="s">
        <v>2398</v>
      </c>
      <c r="G7" s="151"/>
    </row>
    <row r="8" spans="1:8" ht="26" x14ac:dyDescent="0.25">
      <c r="A8" s="153" t="s">
        <v>1390</v>
      </c>
      <c r="B8" s="153"/>
      <c r="C8" s="232" t="s">
        <v>1391</v>
      </c>
      <c r="D8" s="128" t="s">
        <v>132</v>
      </c>
      <c r="E8" s="128"/>
      <c r="F8" s="148"/>
      <c r="G8" s="151">
        <f>E8*F8</f>
        <v>0</v>
      </c>
    </row>
    <row r="9" spans="1:8" ht="39" x14ac:dyDescent="0.25">
      <c r="A9" s="153" t="s">
        <v>1392</v>
      </c>
      <c r="B9" s="153"/>
      <c r="C9" s="232" t="s">
        <v>2714</v>
      </c>
      <c r="D9" s="128" t="s">
        <v>53</v>
      </c>
      <c r="E9" s="128"/>
      <c r="F9" s="148"/>
      <c r="G9" s="151">
        <f>E9*F9</f>
        <v>0</v>
      </c>
      <c r="H9" s="252" t="s">
        <v>2981</v>
      </c>
    </row>
    <row r="10" spans="1:8" ht="26" x14ac:dyDescent="0.25">
      <c r="A10" s="153" t="s">
        <v>1393</v>
      </c>
      <c r="B10" s="153"/>
      <c r="C10" s="232" t="s">
        <v>2715</v>
      </c>
      <c r="D10" s="128" t="s">
        <v>53</v>
      </c>
      <c r="E10" s="128"/>
      <c r="F10" s="148"/>
      <c r="G10" s="151">
        <f>E10*F10</f>
        <v>0</v>
      </c>
      <c r="H10" s="252" t="s">
        <v>2981</v>
      </c>
    </row>
    <row r="11" spans="1:8" ht="13" x14ac:dyDescent="0.25">
      <c r="A11" s="153" t="s">
        <v>1394</v>
      </c>
      <c r="B11" s="153"/>
      <c r="C11" s="119" t="s">
        <v>1395</v>
      </c>
      <c r="D11" s="128" t="s">
        <v>132</v>
      </c>
      <c r="E11" s="128"/>
      <c r="F11" s="148"/>
      <c r="G11" s="151">
        <f>E11*F11</f>
        <v>0</v>
      </c>
    </row>
    <row r="12" spans="1:8" ht="13" x14ac:dyDescent="0.25">
      <c r="A12" s="153" t="s">
        <v>1396</v>
      </c>
      <c r="B12" s="153"/>
      <c r="C12" s="119" t="s">
        <v>1397</v>
      </c>
      <c r="D12" s="128" t="s">
        <v>53</v>
      </c>
      <c r="E12" s="128"/>
      <c r="F12" s="148"/>
      <c r="G12" s="151">
        <f>E12*F12</f>
        <v>0</v>
      </c>
    </row>
    <row r="13" spans="1:8" ht="13" x14ac:dyDescent="0.25">
      <c r="A13" s="153" t="s">
        <v>1398</v>
      </c>
      <c r="B13" s="153"/>
      <c r="C13" s="119" t="s">
        <v>1399</v>
      </c>
      <c r="D13" s="14"/>
      <c r="E13" s="14"/>
      <c r="F13" s="152"/>
      <c r="G13" s="151"/>
    </row>
    <row r="14" spans="1:8" x14ac:dyDescent="0.25">
      <c r="A14" s="153"/>
      <c r="B14" s="153" t="s">
        <v>1400</v>
      </c>
      <c r="C14" s="59" t="s">
        <v>1402</v>
      </c>
      <c r="D14" s="182" t="s">
        <v>1404</v>
      </c>
      <c r="E14" s="128"/>
      <c r="F14" s="148"/>
      <c r="G14" s="151">
        <f>E14*F14</f>
        <v>0</v>
      </c>
    </row>
    <row r="15" spans="1:8" x14ac:dyDescent="0.25">
      <c r="A15" s="153"/>
      <c r="B15" s="153" t="s">
        <v>1401</v>
      </c>
      <c r="C15" s="59" t="s">
        <v>1403</v>
      </c>
      <c r="D15" s="182" t="s">
        <v>1404</v>
      </c>
      <c r="E15" s="128"/>
      <c r="F15" s="148"/>
      <c r="G15" s="151">
        <f>E15*F15</f>
        <v>0</v>
      </c>
    </row>
    <row r="16" spans="1:8" ht="13" x14ac:dyDescent="0.25">
      <c r="A16" s="153" t="s">
        <v>1406</v>
      </c>
      <c r="B16" s="153"/>
      <c r="C16" s="119" t="s">
        <v>1405</v>
      </c>
      <c r="D16" s="14"/>
      <c r="E16" s="14"/>
      <c r="F16" s="152"/>
      <c r="G16" s="151"/>
    </row>
    <row r="17" spans="1:8" x14ac:dyDescent="0.25">
      <c r="A17" s="153"/>
      <c r="B17" s="153" t="s">
        <v>1407</v>
      </c>
      <c r="C17" s="59" t="s">
        <v>1972</v>
      </c>
      <c r="D17" s="182" t="s">
        <v>1410</v>
      </c>
      <c r="E17" s="128"/>
      <c r="F17" s="148"/>
      <c r="G17" s="151">
        <f>E17*F17</f>
        <v>0</v>
      </c>
    </row>
    <row r="18" spans="1:8" x14ac:dyDescent="0.25">
      <c r="A18" s="153"/>
      <c r="B18" s="153" t="s">
        <v>1408</v>
      </c>
      <c r="C18" s="59" t="s">
        <v>1409</v>
      </c>
      <c r="D18" s="182" t="s">
        <v>1410</v>
      </c>
      <c r="E18" s="128"/>
      <c r="F18" s="148"/>
      <c r="G18" s="151">
        <f>E18*F18</f>
        <v>0</v>
      </c>
    </row>
    <row r="19" spans="1:8" ht="26" x14ac:dyDescent="0.25">
      <c r="A19" s="153" t="s">
        <v>1411</v>
      </c>
      <c r="B19" s="153"/>
      <c r="C19" s="119" t="s">
        <v>1412</v>
      </c>
      <c r="D19" s="128" t="s">
        <v>132</v>
      </c>
      <c r="E19" s="128"/>
      <c r="F19" s="148"/>
      <c r="G19" s="151">
        <f>E19*F19</f>
        <v>0</v>
      </c>
    </row>
    <row r="20" spans="1:8" ht="13" x14ac:dyDescent="0.25">
      <c r="A20" s="153" t="s">
        <v>1413</v>
      </c>
      <c r="B20" s="153"/>
      <c r="C20" s="119" t="s">
        <v>1414</v>
      </c>
      <c r="D20" s="14"/>
      <c r="E20" s="14"/>
      <c r="F20" s="152"/>
      <c r="G20" s="151"/>
    </row>
    <row r="21" spans="1:8" ht="25" x14ac:dyDescent="0.25">
      <c r="A21" s="153"/>
      <c r="B21" s="153" t="s">
        <v>1415</v>
      </c>
      <c r="C21" s="59" t="s">
        <v>1417</v>
      </c>
      <c r="D21" s="128" t="s">
        <v>18</v>
      </c>
      <c r="E21" s="14" t="s">
        <v>2397</v>
      </c>
      <c r="F21" s="152" t="s">
        <v>2398</v>
      </c>
      <c r="G21" s="151"/>
    </row>
    <row r="22" spans="1:8" x14ac:dyDescent="0.25">
      <c r="A22" s="153"/>
      <c r="B22" s="153" t="s">
        <v>1416</v>
      </c>
      <c r="C22" s="59" t="s">
        <v>1418</v>
      </c>
      <c r="D22" s="128" t="s">
        <v>132</v>
      </c>
      <c r="E22" s="128"/>
      <c r="F22" s="148"/>
      <c r="G22" s="151">
        <f>E22*F22</f>
        <v>0</v>
      </c>
    </row>
    <row r="23" spans="1:8" ht="39" x14ac:dyDescent="0.25">
      <c r="A23" s="153" t="s">
        <v>1419</v>
      </c>
      <c r="B23" s="153"/>
      <c r="C23" s="232" t="s">
        <v>2716</v>
      </c>
      <c r="D23" s="128" t="s">
        <v>18</v>
      </c>
      <c r="E23" s="14" t="s">
        <v>2397</v>
      </c>
      <c r="F23" s="152" t="s">
        <v>2398</v>
      </c>
      <c r="G23" s="151"/>
      <c r="H23" s="252" t="s">
        <v>2981</v>
      </c>
    </row>
    <row r="24" spans="1:8" ht="26" x14ac:dyDescent="0.25">
      <c r="A24" s="153" t="s">
        <v>1420</v>
      </c>
      <c r="B24" s="153"/>
      <c r="C24" s="119" t="s">
        <v>1421</v>
      </c>
      <c r="D24" s="128" t="s">
        <v>132</v>
      </c>
      <c r="E24" s="128"/>
      <c r="F24" s="148"/>
      <c r="G24" s="151">
        <f t="shared" ref="G24:G29" si="0">E24*F24</f>
        <v>0</v>
      </c>
    </row>
    <row r="25" spans="1:8" ht="26" x14ac:dyDescent="0.25">
      <c r="A25" s="153" t="s">
        <v>1422</v>
      </c>
      <c r="B25" s="153"/>
      <c r="C25" s="232" t="s">
        <v>2717</v>
      </c>
      <c r="D25" s="128" t="s">
        <v>132</v>
      </c>
      <c r="E25" s="128"/>
      <c r="F25" s="148"/>
      <c r="G25" s="151">
        <f t="shared" si="0"/>
        <v>0</v>
      </c>
      <c r="H25" s="252" t="s">
        <v>2981</v>
      </c>
    </row>
    <row r="26" spans="1:8" ht="26" x14ac:dyDescent="0.25">
      <c r="A26" s="153" t="s">
        <v>1423</v>
      </c>
      <c r="B26" s="153"/>
      <c r="C26" s="119" t="s">
        <v>1424</v>
      </c>
      <c r="D26" s="128" t="s">
        <v>132</v>
      </c>
      <c r="E26" s="128"/>
      <c r="F26" s="148"/>
      <c r="G26" s="151">
        <f t="shared" si="0"/>
        <v>0</v>
      </c>
    </row>
    <row r="27" spans="1:8" ht="13" x14ac:dyDescent="0.25">
      <c r="A27" s="153" t="s">
        <v>1425</v>
      </c>
      <c r="B27" s="153"/>
      <c r="C27" s="119" t="s">
        <v>1426</v>
      </c>
      <c r="D27" s="128" t="s">
        <v>132</v>
      </c>
      <c r="E27" s="128"/>
      <c r="F27" s="148"/>
      <c r="G27" s="151">
        <f t="shared" si="0"/>
        <v>0</v>
      </c>
    </row>
    <row r="28" spans="1:8" ht="39" x14ac:dyDescent="0.25">
      <c r="A28" s="153" t="s">
        <v>1427</v>
      </c>
      <c r="B28" s="153"/>
      <c r="C28" s="232" t="s">
        <v>2718</v>
      </c>
      <c r="D28" s="128" t="s">
        <v>132</v>
      </c>
      <c r="E28" s="128"/>
      <c r="F28" s="148"/>
      <c r="G28" s="151">
        <f t="shared" si="0"/>
        <v>0</v>
      </c>
      <c r="H28" s="252" t="s">
        <v>2981</v>
      </c>
    </row>
    <row r="29" spans="1:8" ht="39" x14ac:dyDescent="0.25">
      <c r="A29" s="153" t="s">
        <v>1428</v>
      </c>
      <c r="B29" s="153"/>
      <c r="C29" s="232" t="s">
        <v>2719</v>
      </c>
      <c r="D29" s="128" t="s">
        <v>132</v>
      </c>
      <c r="E29" s="128"/>
      <c r="F29" s="148"/>
      <c r="G29" s="151">
        <f t="shared" si="0"/>
        <v>0</v>
      </c>
      <c r="H29" s="252" t="s">
        <v>2981</v>
      </c>
    </row>
    <row r="30" spans="1:8" ht="13" x14ac:dyDescent="0.25">
      <c r="A30" s="153"/>
      <c r="B30" s="153"/>
      <c r="C30" s="119"/>
      <c r="D30" s="14"/>
      <c r="E30" s="14"/>
      <c r="F30" s="13"/>
      <c r="G30" s="151"/>
    </row>
    <row r="31" spans="1:8" ht="13" x14ac:dyDescent="0.25">
      <c r="A31" s="153"/>
      <c r="B31" s="153"/>
      <c r="C31" s="124"/>
      <c r="D31" s="14"/>
      <c r="E31" s="14"/>
      <c r="F31" s="13"/>
      <c r="G31" s="151"/>
    </row>
    <row r="32" spans="1:8" x14ac:dyDescent="0.25">
      <c r="A32" s="59"/>
      <c r="B32" s="59"/>
      <c r="C32" s="55"/>
      <c r="D32" s="14"/>
      <c r="E32" s="13"/>
      <c r="F32" s="13"/>
      <c r="G32" s="151"/>
    </row>
    <row r="33" spans="1:7" x14ac:dyDescent="0.25">
      <c r="A33" s="134" t="s">
        <v>19</v>
      </c>
      <c r="B33" s="134"/>
      <c r="C33" s="134"/>
      <c r="D33" s="141"/>
      <c r="E33" s="144"/>
      <c r="F33" s="144"/>
      <c r="G33" s="136">
        <f>SUM(G5:G32)</f>
        <v>0</v>
      </c>
    </row>
    <row r="1048309" spans="4:4" x14ac:dyDescent="0.25">
      <c r="D1048309" s="49"/>
    </row>
  </sheetData>
  <mergeCells count="1">
    <mergeCell ref="D1:G1"/>
  </mergeCells>
  <pageMargins left="0.75" right="0.75" top="1" bottom="1" header="0.5" footer="0.5"/>
  <pageSetup paperSize="9" scale="59" orientation="portrait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93BD4-F9C7-481D-959A-4262FCEDC9C7}">
  <dimension ref="A1:H1048357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1429</v>
      </c>
      <c r="B1" s="36"/>
      <c r="C1" s="36"/>
      <c r="D1" s="533" t="s">
        <v>1430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5"/>
      <c r="G3" s="77"/>
    </row>
    <row r="4" spans="1:8" x14ac:dyDescent="0.25">
      <c r="A4" s="153"/>
      <c r="B4" s="153"/>
      <c r="C4" s="59"/>
      <c r="D4" s="14"/>
      <c r="E4" s="14"/>
      <c r="F4" s="14"/>
      <c r="G4" s="151"/>
    </row>
    <row r="5" spans="1:8" ht="13" x14ac:dyDescent="0.25">
      <c r="A5" s="153" t="s">
        <v>1431</v>
      </c>
      <c r="B5" s="153"/>
      <c r="C5" s="183" t="s">
        <v>1432</v>
      </c>
      <c r="D5" s="14"/>
      <c r="E5" s="14"/>
      <c r="F5" s="14"/>
      <c r="G5" s="151"/>
    </row>
    <row r="6" spans="1:8" x14ac:dyDescent="0.25">
      <c r="A6" s="184"/>
      <c r="B6" s="153" t="s">
        <v>1442</v>
      </c>
      <c r="C6" s="178" t="s">
        <v>1433</v>
      </c>
      <c r="D6" s="128" t="s">
        <v>18</v>
      </c>
      <c r="E6" s="14" t="s">
        <v>2397</v>
      </c>
      <c r="F6" s="14" t="s">
        <v>2398</v>
      </c>
      <c r="G6" s="149"/>
    </row>
    <row r="7" spans="1:8" x14ac:dyDescent="0.25">
      <c r="A7" s="153"/>
      <c r="B7" s="153" t="s">
        <v>1443</v>
      </c>
      <c r="C7" s="59" t="s">
        <v>1434</v>
      </c>
      <c r="D7" s="128" t="s">
        <v>18</v>
      </c>
      <c r="E7" s="14" t="s">
        <v>2397</v>
      </c>
      <c r="F7" s="14" t="s">
        <v>2398</v>
      </c>
      <c r="G7" s="149"/>
    </row>
    <row r="8" spans="1:8" x14ac:dyDescent="0.25">
      <c r="A8" s="153"/>
      <c r="B8" s="153" t="s">
        <v>1444</v>
      </c>
      <c r="C8" s="59" t="s">
        <v>1435</v>
      </c>
      <c r="D8" s="128" t="s">
        <v>18</v>
      </c>
      <c r="E8" s="14" t="s">
        <v>2397</v>
      </c>
      <c r="F8" s="14" t="s">
        <v>2398</v>
      </c>
      <c r="G8" s="149"/>
    </row>
    <row r="9" spans="1:8" x14ac:dyDescent="0.25">
      <c r="A9" s="153"/>
      <c r="B9" s="153" t="s">
        <v>1445</v>
      </c>
      <c r="C9" s="59" t="s">
        <v>1436</v>
      </c>
      <c r="D9" s="128" t="s">
        <v>18</v>
      </c>
      <c r="E9" s="14" t="s">
        <v>2397</v>
      </c>
      <c r="F9" s="14" t="s">
        <v>2398</v>
      </c>
      <c r="G9" s="149"/>
    </row>
    <row r="10" spans="1:8" x14ac:dyDescent="0.25">
      <c r="A10" s="153"/>
      <c r="B10" s="153" t="s">
        <v>1446</v>
      </c>
      <c r="C10" s="59" t="s">
        <v>1437</v>
      </c>
      <c r="D10" s="128" t="s">
        <v>18</v>
      </c>
      <c r="E10" s="14" t="s">
        <v>2397</v>
      </c>
      <c r="F10" s="14" t="s">
        <v>2398</v>
      </c>
      <c r="G10" s="149"/>
    </row>
    <row r="11" spans="1:8" x14ac:dyDescent="0.25">
      <c r="A11" s="153"/>
      <c r="B11" s="153" t="s">
        <v>1447</v>
      </c>
      <c r="C11" s="59" t="s">
        <v>1438</v>
      </c>
      <c r="D11" s="128" t="s">
        <v>18</v>
      </c>
      <c r="E11" s="14" t="s">
        <v>2397</v>
      </c>
      <c r="F11" s="14" t="s">
        <v>2398</v>
      </c>
      <c r="G11" s="149"/>
    </row>
    <row r="12" spans="1:8" x14ac:dyDescent="0.25">
      <c r="A12" s="153"/>
      <c r="B12" s="153" t="s">
        <v>1448</v>
      </c>
      <c r="C12" s="59" t="s">
        <v>1439</v>
      </c>
      <c r="D12" s="128" t="s">
        <v>18</v>
      </c>
      <c r="E12" s="14" t="s">
        <v>2397</v>
      </c>
      <c r="F12" s="14" t="s">
        <v>2398</v>
      </c>
      <c r="G12" s="149"/>
    </row>
    <row r="13" spans="1:8" x14ac:dyDescent="0.25">
      <c r="A13" s="153"/>
      <c r="B13" s="153" t="s">
        <v>1449</v>
      </c>
      <c r="C13" s="59" t="s">
        <v>1440</v>
      </c>
      <c r="D13" s="128" t="s">
        <v>18</v>
      </c>
      <c r="E13" s="14" t="s">
        <v>2397</v>
      </c>
      <c r="F13" s="14" t="s">
        <v>2398</v>
      </c>
      <c r="G13" s="149"/>
    </row>
    <row r="14" spans="1:8" x14ac:dyDescent="0.25">
      <c r="A14" s="153"/>
      <c r="B14" s="153" t="s">
        <v>1450</v>
      </c>
      <c r="C14" s="59" t="s">
        <v>1441</v>
      </c>
      <c r="D14" s="128" t="s">
        <v>18</v>
      </c>
      <c r="E14" s="14" t="s">
        <v>2397</v>
      </c>
      <c r="F14" s="14" t="s">
        <v>2398</v>
      </c>
      <c r="G14" s="149"/>
    </row>
    <row r="15" spans="1:8" ht="26" x14ac:dyDescent="0.25">
      <c r="A15" s="153" t="s">
        <v>1451</v>
      </c>
      <c r="B15" s="153"/>
      <c r="C15" s="119" t="s">
        <v>1452</v>
      </c>
      <c r="D15" s="14"/>
      <c r="E15" s="14"/>
      <c r="F15" s="14"/>
      <c r="G15" s="151"/>
    </row>
    <row r="16" spans="1:8" x14ac:dyDescent="0.25">
      <c r="A16" s="153"/>
      <c r="B16" s="153" t="s">
        <v>1453</v>
      </c>
      <c r="C16" s="59" t="s">
        <v>1433</v>
      </c>
      <c r="D16" s="128" t="s">
        <v>132</v>
      </c>
      <c r="E16" s="128"/>
      <c r="F16" s="148"/>
      <c r="G16" s="151">
        <f t="shared" ref="G16:G25" si="0">E16*F16</f>
        <v>0</v>
      </c>
    </row>
    <row r="17" spans="1:7" x14ac:dyDescent="0.25">
      <c r="A17" s="153"/>
      <c r="B17" s="153" t="s">
        <v>1454</v>
      </c>
      <c r="C17" s="59" t="s">
        <v>1434</v>
      </c>
      <c r="D17" s="128" t="s">
        <v>132</v>
      </c>
      <c r="E17" s="128"/>
      <c r="F17" s="148"/>
      <c r="G17" s="151">
        <f t="shared" si="0"/>
        <v>0</v>
      </c>
    </row>
    <row r="18" spans="1:7" x14ac:dyDescent="0.25">
      <c r="A18" s="153"/>
      <c r="B18" s="153" t="s">
        <v>1455</v>
      </c>
      <c r="C18" s="59" t="s">
        <v>1435</v>
      </c>
      <c r="D18" s="128" t="s">
        <v>132</v>
      </c>
      <c r="E18" s="128"/>
      <c r="F18" s="148"/>
      <c r="G18" s="151">
        <f t="shared" si="0"/>
        <v>0</v>
      </c>
    </row>
    <row r="19" spans="1:7" x14ac:dyDescent="0.25">
      <c r="A19" s="153"/>
      <c r="B19" s="153" t="s">
        <v>1456</v>
      </c>
      <c r="C19" s="59" t="s">
        <v>1436</v>
      </c>
      <c r="D19" s="128" t="s">
        <v>132</v>
      </c>
      <c r="E19" s="128"/>
      <c r="F19" s="148"/>
      <c r="G19" s="151">
        <f t="shared" si="0"/>
        <v>0</v>
      </c>
    </row>
    <row r="20" spans="1:7" x14ac:dyDescent="0.25">
      <c r="A20" s="153"/>
      <c r="B20" s="153" t="s">
        <v>1457</v>
      </c>
      <c r="C20" s="59" t="s">
        <v>1437</v>
      </c>
      <c r="D20" s="128" t="s">
        <v>132</v>
      </c>
      <c r="E20" s="128"/>
      <c r="F20" s="148"/>
      <c r="G20" s="151">
        <f t="shared" si="0"/>
        <v>0</v>
      </c>
    </row>
    <row r="21" spans="1:7" x14ac:dyDescent="0.25">
      <c r="A21" s="153"/>
      <c r="B21" s="153" t="s">
        <v>1458</v>
      </c>
      <c r="C21" s="59" t="s">
        <v>1438</v>
      </c>
      <c r="D21" s="128" t="s">
        <v>132</v>
      </c>
      <c r="E21" s="128"/>
      <c r="F21" s="148"/>
      <c r="G21" s="151">
        <f t="shared" si="0"/>
        <v>0</v>
      </c>
    </row>
    <row r="22" spans="1:7" x14ac:dyDescent="0.25">
      <c r="A22" s="153"/>
      <c r="B22" s="153" t="s">
        <v>1459</v>
      </c>
      <c r="C22" s="59" t="s">
        <v>1439</v>
      </c>
      <c r="D22" s="128" t="s">
        <v>132</v>
      </c>
      <c r="E22" s="128"/>
      <c r="F22" s="148"/>
      <c r="G22" s="151">
        <f t="shared" si="0"/>
        <v>0</v>
      </c>
    </row>
    <row r="23" spans="1:7" x14ac:dyDescent="0.25">
      <c r="A23" s="153"/>
      <c r="B23" s="153" t="s">
        <v>1460</v>
      </c>
      <c r="C23" s="59" t="s">
        <v>1440</v>
      </c>
      <c r="D23" s="128" t="s">
        <v>132</v>
      </c>
      <c r="E23" s="128"/>
      <c r="F23" s="148"/>
      <c r="G23" s="151">
        <f t="shared" si="0"/>
        <v>0</v>
      </c>
    </row>
    <row r="24" spans="1:7" x14ac:dyDescent="0.25">
      <c r="A24" s="153"/>
      <c r="B24" s="153" t="s">
        <v>1461</v>
      </c>
      <c r="C24" s="59" t="s">
        <v>1462</v>
      </c>
      <c r="D24" s="128" t="s">
        <v>132</v>
      </c>
      <c r="E24" s="128"/>
      <c r="F24" s="148"/>
      <c r="G24" s="151">
        <f t="shared" si="0"/>
        <v>0</v>
      </c>
    </row>
    <row r="25" spans="1:7" ht="13" x14ac:dyDescent="0.25">
      <c r="A25" s="153" t="s">
        <v>1463</v>
      </c>
      <c r="B25" s="153"/>
      <c r="C25" s="119" t="s">
        <v>1464</v>
      </c>
      <c r="D25" s="128" t="s">
        <v>132</v>
      </c>
      <c r="E25" s="128"/>
      <c r="F25" s="148"/>
      <c r="G25" s="151">
        <f t="shared" si="0"/>
        <v>0</v>
      </c>
    </row>
    <row r="26" spans="1:7" ht="13" x14ac:dyDescent="0.25">
      <c r="A26" s="153" t="s">
        <v>1465</v>
      </c>
      <c r="B26" s="153"/>
      <c r="C26" s="119" t="s">
        <v>1466</v>
      </c>
      <c r="D26" s="162"/>
      <c r="E26" s="14"/>
      <c r="F26" s="152"/>
      <c r="G26" s="151"/>
    </row>
    <row r="27" spans="1:7" x14ac:dyDescent="0.25">
      <c r="A27" s="153"/>
      <c r="B27" s="153" t="s">
        <v>1467</v>
      </c>
      <c r="C27" s="59" t="s">
        <v>1470</v>
      </c>
      <c r="D27" s="128" t="s">
        <v>129</v>
      </c>
      <c r="E27" s="128"/>
      <c r="F27" s="148"/>
      <c r="G27" s="151">
        <f>E27*F27</f>
        <v>0</v>
      </c>
    </row>
    <row r="28" spans="1:7" x14ac:dyDescent="0.25">
      <c r="A28" s="153"/>
      <c r="B28" s="153" t="s">
        <v>1468</v>
      </c>
      <c r="C28" s="59" t="s">
        <v>1471</v>
      </c>
      <c r="D28" s="128" t="s">
        <v>129</v>
      </c>
      <c r="E28" s="128"/>
      <c r="F28" s="148"/>
      <c r="G28" s="151">
        <f>E28*F28</f>
        <v>0</v>
      </c>
    </row>
    <row r="29" spans="1:7" x14ac:dyDescent="0.25">
      <c r="A29" s="153"/>
      <c r="B29" s="153" t="s">
        <v>1469</v>
      </c>
      <c r="C29" s="59" t="s">
        <v>1472</v>
      </c>
      <c r="D29" s="128" t="s">
        <v>129</v>
      </c>
      <c r="E29" s="128"/>
      <c r="F29" s="148"/>
      <c r="G29" s="151">
        <f>E29*F29</f>
        <v>0</v>
      </c>
    </row>
    <row r="30" spans="1:7" ht="13" x14ac:dyDescent="0.25">
      <c r="A30" s="153" t="s">
        <v>1473</v>
      </c>
      <c r="B30" s="153"/>
      <c r="C30" s="119" t="s">
        <v>1474</v>
      </c>
      <c r="D30" s="162"/>
      <c r="E30" s="14"/>
      <c r="F30" s="152"/>
      <c r="G30" s="151"/>
    </row>
    <row r="31" spans="1:7" x14ac:dyDescent="0.25">
      <c r="A31" s="153"/>
      <c r="B31" s="153" t="s">
        <v>1475</v>
      </c>
      <c r="C31" s="59" t="s">
        <v>639</v>
      </c>
      <c r="D31" s="128" t="s">
        <v>129</v>
      </c>
      <c r="E31" s="128"/>
      <c r="F31" s="148"/>
      <c r="G31" s="151">
        <f t="shared" ref="G31:G42" si="1">E31*F31</f>
        <v>0</v>
      </c>
    </row>
    <row r="32" spans="1:7" x14ac:dyDescent="0.25">
      <c r="A32" s="153"/>
      <c r="B32" s="153" t="s">
        <v>1476</v>
      </c>
      <c r="C32" s="59" t="s">
        <v>1478</v>
      </c>
      <c r="D32" s="128" t="s">
        <v>129</v>
      </c>
      <c r="E32" s="128"/>
      <c r="F32" s="148"/>
      <c r="G32" s="151">
        <f t="shared" si="1"/>
        <v>0</v>
      </c>
    </row>
    <row r="33" spans="1:8" ht="13" x14ac:dyDescent="0.25">
      <c r="A33" s="153"/>
      <c r="B33" s="153" t="s">
        <v>1477</v>
      </c>
      <c r="C33" s="231" t="s">
        <v>2720</v>
      </c>
      <c r="D33" s="128" t="s">
        <v>129</v>
      </c>
      <c r="E33" s="128"/>
      <c r="F33" s="148"/>
      <c r="G33" s="151">
        <f t="shared" si="1"/>
        <v>0</v>
      </c>
      <c r="H33" s="252" t="s">
        <v>2981</v>
      </c>
    </row>
    <row r="34" spans="1:8" ht="26" x14ac:dyDescent="0.25">
      <c r="A34" s="90" t="s">
        <v>1479</v>
      </c>
      <c r="B34" s="153"/>
      <c r="C34" s="232" t="s">
        <v>2721</v>
      </c>
      <c r="D34" s="128" t="s">
        <v>53</v>
      </c>
      <c r="E34" s="128"/>
      <c r="F34" s="148"/>
      <c r="G34" s="151">
        <f t="shared" si="1"/>
        <v>0</v>
      </c>
      <c r="H34" s="252" t="s">
        <v>2981</v>
      </c>
    </row>
    <row r="35" spans="1:8" ht="26" x14ac:dyDescent="0.25">
      <c r="A35" s="90" t="s">
        <v>1480</v>
      </c>
      <c r="B35" s="153"/>
      <c r="C35" s="119" t="s">
        <v>1481</v>
      </c>
      <c r="D35" s="128" t="s">
        <v>53</v>
      </c>
      <c r="E35" s="128"/>
      <c r="F35" s="148"/>
      <c r="G35" s="151">
        <f t="shared" si="1"/>
        <v>0</v>
      </c>
    </row>
    <row r="36" spans="1:8" ht="39" x14ac:dyDescent="0.25">
      <c r="A36" s="90" t="s">
        <v>1482</v>
      </c>
      <c r="B36" s="153"/>
      <c r="C36" s="239" t="s">
        <v>2722</v>
      </c>
      <c r="D36" s="128" t="s">
        <v>53</v>
      </c>
      <c r="E36" s="128"/>
      <c r="F36" s="148"/>
      <c r="G36" s="151">
        <f t="shared" si="1"/>
        <v>0</v>
      </c>
      <c r="H36" s="252" t="s">
        <v>2981</v>
      </c>
    </row>
    <row r="37" spans="1:8" ht="26" x14ac:dyDescent="0.25">
      <c r="A37" s="90" t="s">
        <v>1483</v>
      </c>
      <c r="B37" s="153"/>
      <c r="C37" s="232" t="s">
        <v>2723</v>
      </c>
      <c r="D37" s="128" t="s">
        <v>53</v>
      </c>
      <c r="E37" s="128"/>
      <c r="F37" s="148"/>
      <c r="G37" s="151">
        <f t="shared" si="1"/>
        <v>0</v>
      </c>
      <c r="H37" s="252" t="s">
        <v>2981</v>
      </c>
    </row>
    <row r="38" spans="1:8" ht="26" x14ac:dyDescent="0.25">
      <c r="A38" s="153" t="s">
        <v>1484</v>
      </c>
      <c r="B38" s="153"/>
      <c r="C38" s="119" t="s">
        <v>1485</v>
      </c>
      <c r="D38" s="128" t="s">
        <v>132</v>
      </c>
      <c r="E38" s="128"/>
      <c r="F38" s="148"/>
      <c r="G38" s="151">
        <f t="shared" si="1"/>
        <v>0</v>
      </c>
    </row>
    <row r="39" spans="1:8" ht="14.5" x14ac:dyDescent="0.25">
      <c r="A39" s="153" t="s">
        <v>1486</v>
      </c>
      <c r="B39" s="153"/>
      <c r="C39" s="232" t="s">
        <v>2724</v>
      </c>
      <c r="D39" s="128" t="s">
        <v>51</v>
      </c>
      <c r="E39" s="128"/>
      <c r="F39" s="148"/>
      <c r="G39" s="151">
        <f t="shared" si="1"/>
        <v>0</v>
      </c>
      <c r="H39" s="252" t="s">
        <v>2981</v>
      </c>
    </row>
    <row r="40" spans="1:8" ht="26" x14ac:dyDescent="0.25">
      <c r="A40" s="153" t="s">
        <v>1487</v>
      </c>
      <c r="B40" s="153"/>
      <c r="C40" s="52" t="s">
        <v>2725</v>
      </c>
      <c r="D40" s="128" t="s">
        <v>132</v>
      </c>
      <c r="E40" s="128"/>
      <c r="F40" s="148"/>
      <c r="G40" s="151">
        <f t="shared" si="1"/>
        <v>0</v>
      </c>
      <c r="H40" s="252" t="s">
        <v>2981</v>
      </c>
    </row>
    <row r="41" spans="1:8" ht="39" x14ac:dyDescent="0.25">
      <c r="A41" s="153" t="s">
        <v>1488</v>
      </c>
      <c r="B41" s="153"/>
      <c r="C41" s="239" t="s">
        <v>2726</v>
      </c>
      <c r="D41" s="128" t="s">
        <v>132</v>
      </c>
      <c r="E41" s="128"/>
      <c r="F41" s="148"/>
      <c r="G41" s="151">
        <f t="shared" si="1"/>
        <v>0</v>
      </c>
      <c r="H41" s="252" t="s">
        <v>2981</v>
      </c>
    </row>
    <row r="42" spans="1:8" ht="13" x14ac:dyDescent="0.25">
      <c r="A42" s="153" t="s">
        <v>1489</v>
      </c>
      <c r="B42" s="153"/>
      <c r="C42" s="119" t="s">
        <v>1490</v>
      </c>
      <c r="D42" s="128" t="s">
        <v>132</v>
      </c>
      <c r="E42" s="128"/>
      <c r="F42" s="148"/>
      <c r="G42" s="151">
        <f t="shared" si="1"/>
        <v>0</v>
      </c>
    </row>
    <row r="43" spans="1:8" ht="13" x14ac:dyDescent="0.25">
      <c r="A43" s="153" t="s">
        <v>1491</v>
      </c>
      <c r="B43" s="153"/>
      <c r="C43" s="119" t="s">
        <v>1492</v>
      </c>
      <c r="D43" s="162"/>
      <c r="E43" s="14"/>
      <c r="F43" s="152"/>
      <c r="G43" s="151"/>
    </row>
    <row r="44" spans="1:8" x14ac:dyDescent="0.25">
      <c r="A44" s="153"/>
      <c r="B44" s="153" t="s">
        <v>1493</v>
      </c>
      <c r="C44" s="59" t="s">
        <v>1496</v>
      </c>
      <c r="D44" s="128" t="s">
        <v>132</v>
      </c>
      <c r="E44" s="128"/>
      <c r="F44" s="148"/>
      <c r="G44" s="151">
        <f>E44*F44</f>
        <v>0</v>
      </c>
    </row>
    <row r="45" spans="1:8" ht="13" x14ac:dyDescent="0.25">
      <c r="A45" s="153"/>
      <c r="B45" s="153" t="s">
        <v>1494</v>
      </c>
      <c r="C45" s="231" t="s">
        <v>2727</v>
      </c>
      <c r="D45" s="128" t="s">
        <v>53</v>
      </c>
      <c r="E45" s="128"/>
      <c r="F45" s="148"/>
      <c r="G45" s="151">
        <f>E45*F45</f>
        <v>0</v>
      </c>
      <c r="H45" s="252" t="s">
        <v>2981</v>
      </c>
    </row>
    <row r="46" spans="1:8" x14ac:dyDescent="0.25">
      <c r="A46" s="153"/>
      <c r="B46" s="153" t="s">
        <v>1495</v>
      </c>
      <c r="C46" s="59" t="s">
        <v>1497</v>
      </c>
      <c r="D46" s="128" t="s">
        <v>132</v>
      </c>
      <c r="E46" s="128"/>
      <c r="F46" s="148"/>
      <c r="G46" s="151">
        <f>E46*F46</f>
        <v>0</v>
      </c>
    </row>
    <row r="47" spans="1:8" ht="14.5" x14ac:dyDescent="0.25">
      <c r="A47" s="153" t="s">
        <v>1498</v>
      </c>
      <c r="B47" s="153"/>
      <c r="C47" s="119" t="s">
        <v>1499</v>
      </c>
      <c r="D47" s="182" t="s">
        <v>1547</v>
      </c>
      <c r="E47" s="128"/>
      <c r="F47" s="148"/>
      <c r="G47" s="151">
        <f>E47*F47</f>
        <v>0</v>
      </c>
    </row>
    <row r="48" spans="1:8" ht="39" x14ac:dyDescent="0.25">
      <c r="A48" s="153" t="s">
        <v>1500</v>
      </c>
      <c r="B48" s="153"/>
      <c r="C48" s="239" t="s">
        <v>2728</v>
      </c>
      <c r="D48" s="14"/>
      <c r="E48" s="14"/>
      <c r="F48" s="152"/>
      <c r="G48" s="151"/>
      <c r="H48" s="252" t="s">
        <v>2981</v>
      </c>
    </row>
    <row r="49" spans="1:8" x14ac:dyDescent="0.25">
      <c r="A49" s="153"/>
      <c r="B49" s="153" t="s">
        <v>1501</v>
      </c>
      <c r="C49" s="59" t="s">
        <v>1504</v>
      </c>
      <c r="D49" s="128" t="s">
        <v>1507</v>
      </c>
      <c r="E49" s="128"/>
      <c r="F49" s="148"/>
      <c r="G49" s="151">
        <f>E49*F49</f>
        <v>0</v>
      </c>
    </row>
    <row r="50" spans="1:8" x14ac:dyDescent="0.25">
      <c r="A50" s="153"/>
      <c r="B50" s="153" t="s">
        <v>1502</v>
      </c>
      <c r="C50" s="59" t="s">
        <v>1505</v>
      </c>
      <c r="D50" s="128" t="s">
        <v>1507</v>
      </c>
      <c r="E50" s="128"/>
      <c r="F50" s="148"/>
      <c r="G50" s="151">
        <f>E50*F50</f>
        <v>0</v>
      </c>
    </row>
    <row r="51" spans="1:8" x14ac:dyDescent="0.25">
      <c r="A51" s="153"/>
      <c r="B51" s="153" t="s">
        <v>1503</v>
      </c>
      <c r="C51" s="59" t="s">
        <v>1506</v>
      </c>
      <c r="D51" s="128" t="s">
        <v>1507</v>
      </c>
      <c r="E51" s="128"/>
      <c r="F51" s="148"/>
      <c r="G51" s="151">
        <f>E51*F51</f>
        <v>0</v>
      </c>
    </row>
    <row r="52" spans="1:8" ht="13" x14ac:dyDescent="0.25">
      <c r="A52" s="153" t="s">
        <v>1508</v>
      </c>
      <c r="B52" s="153"/>
      <c r="C52" s="119" t="s">
        <v>1509</v>
      </c>
      <c r="D52" s="14"/>
      <c r="E52" s="14"/>
      <c r="F52" s="152"/>
      <c r="G52" s="151"/>
    </row>
    <row r="53" spans="1:8" x14ac:dyDescent="0.25">
      <c r="A53" s="153"/>
      <c r="B53" s="153" t="s">
        <v>1510</v>
      </c>
      <c r="C53" s="59" t="s">
        <v>1504</v>
      </c>
      <c r="D53" s="128" t="s">
        <v>1507</v>
      </c>
      <c r="E53" s="128"/>
      <c r="F53" s="148"/>
      <c r="G53" s="151">
        <f t="shared" ref="G53:G60" si="2">E53*F53</f>
        <v>0</v>
      </c>
    </row>
    <row r="54" spans="1:8" x14ac:dyDescent="0.25">
      <c r="A54" s="153"/>
      <c r="B54" s="153" t="s">
        <v>1511</v>
      </c>
      <c r="C54" s="59" t="s">
        <v>1505</v>
      </c>
      <c r="D54" s="128" t="s">
        <v>1507</v>
      </c>
      <c r="E54" s="128"/>
      <c r="F54" s="148"/>
      <c r="G54" s="151">
        <f t="shared" si="2"/>
        <v>0</v>
      </c>
    </row>
    <row r="55" spans="1:8" x14ac:dyDescent="0.25">
      <c r="A55" s="153"/>
      <c r="B55" s="153" t="s">
        <v>1512</v>
      </c>
      <c r="C55" s="59" t="s">
        <v>1506</v>
      </c>
      <c r="D55" s="128" t="s">
        <v>1507</v>
      </c>
      <c r="E55" s="128"/>
      <c r="F55" s="148"/>
      <c r="G55" s="151">
        <f t="shared" si="2"/>
        <v>0</v>
      </c>
    </row>
    <row r="56" spans="1:8" ht="26" x14ac:dyDescent="0.25">
      <c r="A56" s="153" t="s">
        <v>1513</v>
      </c>
      <c r="B56" s="153"/>
      <c r="C56" s="119" t="s">
        <v>1515</v>
      </c>
      <c r="D56" s="128" t="s">
        <v>51</v>
      </c>
      <c r="E56" s="128"/>
      <c r="F56" s="148"/>
      <c r="G56" s="151">
        <f t="shared" si="2"/>
        <v>0</v>
      </c>
    </row>
    <row r="57" spans="1:8" ht="39" x14ac:dyDescent="0.25">
      <c r="A57" s="153" t="s">
        <v>1514</v>
      </c>
      <c r="B57" s="153"/>
      <c r="C57" s="119" t="s">
        <v>1516</v>
      </c>
      <c r="D57" s="128" t="s">
        <v>51</v>
      </c>
      <c r="E57" s="128"/>
      <c r="F57" s="148"/>
      <c r="G57" s="151">
        <f t="shared" si="2"/>
        <v>0</v>
      </c>
    </row>
    <row r="58" spans="1:8" ht="26" x14ac:dyDescent="0.25">
      <c r="A58" s="153" t="s">
        <v>1517</v>
      </c>
      <c r="B58" s="153"/>
      <c r="C58" s="119" t="s">
        <v>1518</v>
      </c>
      <c r="D58" s="128" t="s">
        <v>51</v>
      </c>
      <c r="E58" s="128"/>
      <c r="F58" s="148"/>
      <c r="G58" s="151">
        <f t="shared" si="2"/>
        <v>0</v>
      </c>
    </row>
    <row r="59" spans="1:8" ht="26" x14ac:dyDescent="0.25">
      <c r="A59" s="153" t="s">
        <v>1519</v>
      </c>
      <c r="B59" s="153"/>
      <c r="C59" s="232" t="s">
        <v>2729</v>
      </c>
      <c r="D59" s="128" t="s">
        <v>132</v>
      </c>
      <c r="E59" s="128"/>
      <c r="F59" s="148"/>
      <c r="G59" s="151">
        <f t="shared" si="2"/>
        <v>0</v>
      </c>
      <c r="H59" s="252" t="s">
        <v>2981</v>
      </c>
    </row>
    <row r="60" spans="1:8" ht="13" x14ac:dyDescent="0.25">
      <c r="A60" s="153" t="s">
        <v>1520</v>
      </c>
      <c r="B60" s="153"/>
      <c r="C60" s="119" t="s">
        <v>1521</v>
      </c>
      <c r="D60" s="128" t="s">
        <v>132</v>
      </c>
      <c r="E60" s="128"/>
      <c r="F60" s="148"/>
      <c r="G60" s="151">
        <f t="shared" si="2"/>
        <v>0</v>
      </c>
    </row>
    <row r="61" spans="1:8" ht="13" x14ac:dyDescent="0.25">
      <c r="A61" s="153" t="s">
        <v>1522</v>
      </c>
      <c r="B61" s="153"/>
      <c r="C61" s="119" t="s">
        <v>1523</v>
      </c>
      <c r="D61" s="14"/>
      <c r="E61" s="14"/>
      <c r="F61" s="152"/>
      <c r="G61" s="151"/>
    </row>
    <row r="62" spans="1:8" ht="13" x14ac:dyDescent="0.25">
      <c r="A62" s="153"/>
      <c r="B62" s="153" t="s">
        <v>1524</v>
      </c>
      <c r="C62" s="231" t="s">
        <v>2730</v>
      </c>
      <c r="D62" s="128" t="s">
        <v>18</v>
      </c>
      <c r="E62" s="14" t="s">
        <v>2397</v>
      </c>
      <c r="F62" s="14" t="s">
        <v>2398</v>
      </c>
      <c r="G62" s="149"/>
      <c r="H62" s="252" t="s">
        <v>2981</v>
      </c>
    </row>
    <row r="63" spans="1:8" ht="13" x14ac:dyDescent="0.25">
      <c r="A63" s="153"/>
      <c r="B63" s="153" t="s">
        <v>1525</v>
      </c>
      <c r="C63" s="231" t="s">
        <v>2731</v>
      </c>
      <c r="D63" s="128" t="s">
        <v>18</v>
      </c>
      <c r="E63" s="14" t="s">
        <v>2397</v>
      </c>
      <c r="F63" s="14" t="s">
        <v>2398</v>
      </c>
      <c r="G63" s="149"/>
      <c r="H63" s="252" t="s">
        <v>2981</v>
      </c>
    </row>
    <row r="64" spans="1:8" ht="13" x14ac:dyDescent="0.25">
      <c r="A64" s="153"/>
      <c r="B64" s="153" t="s">
        <v>1526</v>
      </c>
      <c r="C64" s="231" t="s">
        <v>2732</v>
      </c>
      <c r="D64" s="128" t="s">
        <v>18</v>
      </c>
      <c r="E64" s="14" t="s">
        <v>2397</v>
      </c>
      <c r="F64" s="14" t="s">
        <v>2398</v>
      </c>
      <c r="G64" s="149"/>
      <c r="H64" s="252" t="s">
        <v>2981</v>
      </c>
    </row>
    <row r="65" spans="1:8" ht="13" x14ac:dyDescent="0.25">
      <c r="A65" s="153" t="s">
        <v>1527</v>
      </c>
      <c r="B65" s="153"/>
      <c r="C65" s="232" t="s">
        <v>1528</v>
      </c>
      <c r="D65" s="14"/>
      <c r="E65" s="14"/>
      <c r="F65" s="152"/>
      <c r="G65" s="151"/>
    </row>
    <row r="66" spans="1:8" ht="13" x14ac:dyDescent="0.25">
      <c r="A66" s="153"/>
      <c r="B66" s="153" t="s">
        <v>1529</v>
      </c>
      <c r="C66" s="231" t="s">
        <v>2730</v>
      </c>
      <c r="D66" s="128" t="s">
        <v>132</v>
      </c>
      <c r="E66" s="128"/>
      <c r="F66" s="148"/>
      <c r="G66" s="151">
        <f t="shared" ref="G66:G77" si="3">E66*F66</f>
        <v>0</v>
      </c>
      <c r="H66" s="252" t="s">
        <v>2981</v>
      </c>
    </row>
    <row r="67" spans="1:8" ht="13" x14ac:dyDescent="0.25">
      <c r="A67" s="153"/>
      <c r="B67" s="153" t="s">
        <v>1530</v>
      </c>
      <c r="C67" s="231" t="s">
        <v>2731</v>
      </c>
      <c r="D67" s="128" t="s">
        <v>132</v>
      </c>
      <c r="E67" s="128"/>
      <c r="F67" s="148"/>
      <c r="G67" s="151">
        <f t="shared" si="3"/>
        <v>0</v>
      </c>
      <c r="H67" s="252" t="s">
        <v>2981</v>
      </c>
    </row>
    <row r="68" spans="1:8" ht="13" x14ac:dyDescent="0.25">
      <c r="A68" s="153"/>
      <c r="B68" s="153" t="s">
        <v>1531</v>
      </c>
      <c r="C68" s="231" t="s">
        <v>2733</v>
      </c>
      <c r="D68" s="128" t="s">
        <v>132</v>
      </c>
      <c r="E68" s="128"/>
      <c r="F68" s="148"/>
      <c r="G68" s="151">
        <f t="shared" si="3"/>
        <v>0</v>
      </c>
      <c r="H68" s="252" t="s">
        <v>2981</v>
      </c>
    </row>
    <row r="69" spans="1:8" ht="13" x14ac:dyDescent="0.25">
      <c r="A69" s="153" t="s">
        <v>1532</v>
      </c>
      <c r="B69" s="153"/>
      <c r="C69" s="119" t="s">
        <v>1533</v>
      </c>
      <c r="D69" s="128" t="s">
        <v>132</v>
      </c>
      <c r="E69" s="128"/>
      <c r="F69" s="148"/>
      <c r="G69" s="151">
        <f t="shared" si="3"/>
        <v>0</v>
      </c>
    </row>
    <row r="70" spans="1:8" ht="26" x14ac:dyDescent="0.25">
      <c r="A70" s="153" t="s">
        <v>1534</v>
      </c>
      <c r="B70" s="153"/>
      <c r="C70" s="119" t="s">
        <v>1535</v>
      </c>
      <c r="D70" s="128" t="s">
        <v>44</v>
      </c>
      <c r="E70" s="128"/>
      <c r="F70" s="148"/>
      <c r="G70" s="151">
        <f t="shared" si="3"/>
        <v>0</v>
      </c>
    </row>
    <row r="71" spans="1:8" ht="13" x14ac:dyDescent="0.25">
      <c r="A71" s="153" t="s">
        <v>1536</v>
      </c>
      <c r="B71" s="153"/>
      <c r="C71" s="119" t="s">
        <v>1537</v>
      </c>
      <c r="D71" s="128" t="s">
        <v>132</v>
      </c>
      <c r="E71" s="128"/>
      <c r="F71" s="148"/>
      <c r="G71" s="151">
        <f t="shared" si="3"/>
        <v>0</v>
      </c>
    </row>
    <row r="72" spans="1:8" ht="13" x14ac:dyDescent="0.25">
      <c r="A72" s="153" t="s">
        <v>1538</v>
      </c>
      <c r="B72" s="153"/>
      <c r="C72" s="119" t="s">
        <v>1539</v>
      </c>
      <c r="D72" s="128" t="s">
        <v>132</v>
      </c>
      <c r="E72" s="128"/>
      <c r="F72" s="148"/>
      <c r="G72" s="151">
        <f t="shared" si="3"/>
        <v>0</v>
      </c>
    </row>
    <row r="73" spans="1:8" ht="26" x14ac:dyDescent="0.25">
      <c r="A73" s="153" t="s">
        <v>1540</v>
      </c>
      <c r="B73" s="153"/>
      <c r="C73" s="232" t="s">
        <v>2734</v>
      </c>
      <c r="D73" s="128" t="s">
        <v>132</v>
      </c>
      <c r="E73" s="128"/>
      <c r="F73" s="148"/>
      <c r="G73" s="151">
        <f t="shared" si="3"/>
        <v>0</v>
      </c>
      <c r="H73" s="252" t="s">
        <v>2981</v>
      </c>
    </row>
    <row r="74" spans="1:8" ht="26" x14ac:dyDescent="0.25">
      <c r="A74" s="153" t="s">
        <v>1541</v>
      </c>
      <c r="B74" s="153"/>
      <c r="C74" s="232" t="s">
        <v>2735</v>
      </c>
      <c r="D74" s="128" t="s">
        <v>53</v>
      </c>
      <c r="E74" s="128"/>
      <c r="F74" s="148"/>
      <c r="G74" s="151">
        <f t="shared" si="3"/>
        <v>0</v>
      </c>
      <c r="H74" s="252" t="s">
        <v>2981</v>
      </c>
    </row>
    <row r="75" spans="1:8" ht="26" x14ac:dyDescent="0.25">
      <c r="A75" s="153" t="s">
        <v>1542</v>
      </c>
      <c r="B75" s="153"/>
      <c r="C75" s="232" t="s">
        <v>2736</v>
      </c>
      <c r="D75" s="128" t="s">
        <v>132</v>
      </c>
      <c r="E75" s="128"/>
      <c r="F75" s="148"/>
      <c r="G75" s="151">
        <f t="shared" si="3"/>
        <v>0</v>
      </c>
      <c r="H75" s="252" t="s">
        <v>2981</v>
      </c>
    </row>
    <row r="76" spans="1:8" ht="26" x14ac:dyDescent="0.25">
      <c r="A76" s="153" t="s">
        <v>1543</v>
      </c>
      <c r="B76" s="153"/>
      <c r="C76" s="119" t="s">
        <v>1544</v>
      </c>
      <c r="D76" s="128" t="s">
        <v>1007</v>
      </c>
      <c r="E76" s="128"/>
      <c r="F76" s="148"/>
      <c r="G76" s="151">
        <f t="shared" si="3"/>
        <v>0</v>
      </c>
    </row>
    <row r="77" spans="1:8" ht="26" x14ac:dyDescent="0.25">
      <c r="A77" s="153" t="s">
        <v>1545</v>
      </c>
      <c r="B77" s="153"/>
      <c r="C77" s="119" t="s">
        <v>1546</v>
      </c>
      <c r="D77" s="128" t="s">
        <v>51</v>
      </c>
      <c r="E77" s="128"/>
      <c r="F77" s="148"/>
      <c r="G77" s="151">
        <f t="shared" si="3"/>
        <v>0</v>
      </c>
    </row>
    <row r="78" spans="1:8" ht="13" x14ac:dyDescent="0.25">
      <c r="A78" s="153"/>
      <c r="B78" s="153"/>
      <c r="C78" s="119"/>
      <c r="D78" s="14"/>
      <c r="E78" s="14"/>
      <c r="F78" s="152"/>
      <c r="G78" s="151"/>
    </row>
    <row r="79" spans="1:8" ht="13" x14ac:dyDescent="0.25">
      <c r="A79" s="153"/>
      <c r="B79" s="153"/>
      <c r="C79" s="124"/>
      <c r="D79" s="162"/>
      <c r="E79" s="14"/>
      <c r="F79" s="152"/>
      <c r="G79" s="151"/>
    </row>
    <row r="80" spans="1:8" x14ac:dyDescent="0.25">
      <c r="A80" s="59"/>
      <c r="B80" s="59"/>
      <c r="C80" s="55"/>
      <c r="D80"/>
      <c r="E80" s="14"/>
      <c r="F80" s="152"/>
      <c r="G80" s="151"/>
    </row>
    <row r="81" spans="1:7" x14ac:dyDescent="0.25">
      <c r="A81" s="134" t="s">
        <v>19</v>
      </c>
      <c r="B81" s="134"/>
      <c r="C81" s="134"/>
      <c r="D81" s="141"/>
      <c r="E81" s="146"/>
      <c r="F81" s="159"/>
      <c r="G81" s="136">
        <f>SUM(G5:G80)</f>
        <v>0</v>
      </c>
    </row>
    <row r="1048357" spans="4:4" x14ac:dyDescent="0.25">
      <c r="D1048357" s="49"/>
    </row>
  </sheetData>
  <mergeCells count="1">
    <mergeCell ref="D1:G1"/>
  </mergeCells>
  <phoneticPr fontId="8" type="noConversion"/>
  <pageMargins left="0.75" right="0.75" top="1" bottom="1" header="0.5" footer="0.5"/>
  <pageSetup paperSize="9" scale="59" orientation="portrait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52CB9-775D-41E0-A5F5-73E277851EF1}">
  <dimension ref="A1:H1048316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1548</v>
      </c>
      <c r="B1" s="36"/>
      <c r="C1" s="36"/>
      <c r="D1" s="533" t="s">
        <v>1549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5"/>
      <c r="G3" s="77"/>
    </row>
    <row r="4" spans="1:8" x14ac:dyDescent="0.25">
      <c r="A4" s="153"/>
      <c r="B4" s="153"/>
      <c r="C4" s="59"/>
      <c r="D4" s="14"/>
      <c r="E4" s="14"/>
      <c r="F4" s="14"/>
      <c r="G4" s="151"/>
    </row>
    <row r="5" spans="1:8" ht="13" x14ac:dyDescent="0.25">
      <c r="A5" s="153" t="s">
        <v>1550</v>
      </c>
      <c r="B5" s="153"/>
      <c r="C5" s="119" t="s">
        <v>1432</v>
      </c>
      <c r="D5" s="14"/>
      <c r="E5" s="14"/>
      <c r="F5" s="14"/>
      <c r="G5" s="151"/>
    </row>
    <row r="6" spans="1:8" x14ac:dyDescent="0.25">
      <c r="A6" s="153"/>
      <c r="B6" s="153" t="s">
        <v>1551</v>
      </c>
      <c r="C6" s="59" t="s">
        <v>1553</v>
      </c>
      <c r="D6" s="128" t="s">
        <v>18</v>
      </c>
      <c r="E6" s="14" t="s">
        <v>2397</v>
      </c>
      <c r="F6" s="14" t="s">
        <v>2398</v>
      </c>
      <c r="G6" s="149"/>
    </row>
    <row r="7" spans="1:8" x14ac:dyDescent="0.25">
      <c r="A7" s="153"/>
      <c r="B7" s="153" t="s">
        <v>1552</v>
      </c>
      <c r="C7" s="59" t="s">
        <v>1554</v>
      </c>
      <c r="D7" s="128" t="s">
        <v>18</v>
      </c>
      <c r="E7" s="14" t="s">
        <v>2397</v>
      </c>
      <c r="F7" s="14" t="s">
        <v>2398</v>
      </c>
      <c r="G7" s="149"/>
    </row>
    <row r="8" spans="1:8" ht="26" x14ac:dyDescent="0.25">
      <c r="A8" s="153" t="s">
        <v>1555</v>
      </c>
      <c r="B8" s="153"/>
      <c r="C8" s="119" t="s">
        <v>1556</v>
      </c>
      <c r="D8" s="14"/>
      <c r="E8" s="14"/>
      <c r="F8" s="152"/>
      <c r="G8" s="151"/>
    </row>
    <row r="9" spans="1:8" x14ac:dyDescent="0.25">
      <c r="A9" s="153"/>
      <c r="B9" s="153" t="s">
        <v>1557</v>
      </c>
      <c r="C9" s="59" t="s">
        <v>1553</v>
      </c>
      <c r="D9" s="128" t="s">
        <v>132</v>
      </c>
      <c r="E9" s="128"/>
      <c r="F9" s="148"/>
      <c r="G9" s="151">
        <f>E9*F9</f>
        <v>0</v>
      </c>
    </row>
    <row r="10" spans="1:8" x14ac:dyDescent="0.25">
      <c r="A10" s="153"/>
      <c r="B10" s="153" t="s">
        <v>1558</v>
      </c>
      <c r="C10" s="59" t="s">
        <v>1554</v>
      </c>
      <c r="D10" s="128" t="s">
        <v>132</v>
      </c>
      <c r="E10" s="128"/>
      <c r="F10" s="148"/>
      <c r="G10" s="151">
        <f>E10*F10</f>
        <v>0</v>
      </c>
    </row>
    <row r="11" spans="1:8" ht="26" x14ac:dyDescent="0.25">
      <c r="A11" s="153" t="s">
        <v>1559</v>
      </c>
      <c r="B11" s="153"/>
      <c r="C11" s="119" t="s">
        <v>1560</v>
      </c>
      <c r="D11" s="128" t="s">
        <v>53</v>
      </c>
      <c r="E11" s="128"/>
      <c r="F11" s="148"/>
      <c r="G11" s="151">
        <f>E11*F11</f>
        <v>0</v>
      </c>
    </row>
    <row r="12" spans="1:8" ht="26" x14ac:dyDescent="0.25">
      <c r="A12" s="153" t="s">
        <v>1561</v>
      </c>
      <c r="B12" s="153"/>
      <c r="C12" s="232" t="s">
        <v>2737</v>
      </c>
      <c r="D12" s="128" t="s">
        <v>1007</v>
      </c>
      <c r="E12" s="128"/>
      <c r="F12" s="148"/>
      <c r="G12" s="151">
        <f>E12*F12</f>
        <v>0</v>
      </c>
      <c r="H12" s="252" t="s">
        <v>2981</v>
      </c>
    </row>
    <row r="13" spans="1:8" ht="14.5" x14ac:dyDescent="0.25">
      <c r="A13" s="153" t="s">
        <v>1562</v>
      </c>
      <c r="B13" s="153"/>
      <c r="C13" s="232" t="s">
        <v>1563</v>
      </c>
      <c r="D13" s="128" t="s">
        <v>1007</v>
      </c>
      <c r="E13" s="128"/>
      <c r="F13" s="148"/>
      <c r="G13" s="151">
        <f>E13*F13</f>
        <v>0</v>
      </c>
    </row>
    <row r="14" spans="1:8" ht="26" x14ac:dyDescent="0.25">
      <c r="A14" s="153" t="s">
        <v>1564</v>
      </c>
      <c r="B14" s="153"/>
      <c r="C14" s="232" t="s">
        <v>2738</v>
      </c>
      <c r="D14" s="14"/>
      <c r="E14" s="14"/>
      <c r="F14" s="152"/>
      <c r="G14" s="151"/>
      <c r="H14" s="252" t="s">
        <v>2981</v>
      </c>
    </row>
    <row r="15" spans="1:8" x14ac:dyDescent="0.25">
      <c r="A15" s="153"/>
      <c r="B15" s="153" t="s">
        <v>1565</v>
      </c>
      <c r="C15" s="59" t="s">
        <v>1568</v>
      </c>
      <c r="D15" s="128" t="s">
        <v>132</v>
      </c>
      <c r="E15" s="128"/>
      <c r="F15" s="148"/>
      <c r="G15" s="151">
        <f>E15*F15</f>
        <v>0</v>
      </c>
    </row>
    <row r="16" spans="1:8" x14ac:dyDescent="0.25">
      <c r="A16" s="153"/>
      <c r="B16" s="153" t="s">
        <v>1566</v>
      </c>
      <c r="C16" s="59" t="s">
        <v>1569</v>
      </c>
      <c r="D16" s="128" t="s">
        <v>132</v>
      </c>
      <c r="E16" s="128"/>
      <c r="F16" s="148"/>
      <c r="G16" s="151">
        <f>E16*F16</f>
        <v>0</v>
      </c>
    </row>
    <row r="17" spans="1:8" x14ac:dyDescent="0.25">
      <c r="A17" s="153"/>
      <c r="B17" s="153" t="s">
        <v>1567</v>
      </c>
      <c r="C17" s="59" t="s">
        <v>1570</v>
      </c>
      <c r="D17" s="128" t="s">
        <v>132</v>
      </c>
      <c r="E17" s="128"/>
      <c r="F17" s="148"/>
      <c r="G17" s="151">
        <f>E17*F17</f>
        <v>0</v>
      </c>
    </row>
    <row r="18" spans="1:8" ht="13" x14ac:dyDescent="0.25">
      <c r="A18" s="153" t="s">
        <v>1571</v>
      </c>
      <c r="B18" s="153"/>
      <c r="C18" s="119" t="s">
        <v>1572</v>
      </c>
      <c r="D18" s="14"/>
      <c r="E18" s="14"/>
      <c r="F18" s="152"/>
      <c r="G18" s="151"/>
    </row>
    <row r="19" spans="1:8" x14ac:dyDescent="0.25">
      <c r="A19" s="153"/>
      <c r="B19" s="153" t="s">
        <v>1573</v>
      </c>
      <c r="C19" s="59" t="s">
        <v>1576</v>
      </c>
      <c r="D19" s="128" t="s">
        <v>129</v>
      </c>
      <c r="E19" s="128"/>
      <c r="F19" s="148"/>
      <c r="G19" s="151">
        <f>E19*F19</f>
        <v>0</v>
      </c>
    </row>
    <row r="20" spans="1:8" x14ac:dyDescent="0.25">
      <c r="A20" s="153"/>
      <c r="B20" s="153" t="s">
        <v>1574</v>
      </c>
      <c r="C20" s="59" t="s">
        <v>1471</v>
      </c>
      <c r="D20" s="128" t="s">
        <v>129</v>
      </c>
      <c r="E20" s="128"/>
      <c r="F20" s="148"/>
      <c r="G20" s="151">
        <f>E20*F20</f>
        <v>0</v>
      </c>
    </row>
    <row r="21" spans="1:8" x14ac:dyDescent="0.25">
      <c r="A21" s="153"/>
      <c r="B21" s="153" t="s">
        <v>1575</v>
      </c>
      <c r="C21" s="59" t="s">
        <v>1472</v>
      </c>
      <c r="D21" s="128" t="s">
        <v>129</v>
      </c>
      <c r="E21" s="128"/>
      <c r="F21" s="148"/>
      <c r="G21" s="151">
        <f>E21*F21</f>
        <v>0</v>
      </c>
    </row>
    <row r="22" spans="1:8" ht="26" x14ac:dyDescent="0.25">
      <c r="A22" s="153" t="s">
        <v>1577</v>
      </c>
      <c r="B22" s="153"/>
      <c r="C22" s="232" t="s">
        <v>2739</v>
      </c>
      <c r="D22" s="128" t="s">
        <v>51</v>
      </c>
      <c r="E22" s="128"/>
      <c r="F22" s="148"/>
      <c r="G22" s="151">
        <f>E22*F22</f>
        <v>0</v>
      </c>
      <c r="H22" s="252" t="s">
        <v>2981</v>
      </c>
    </row>
    <row r="23" spans="1:8" ht="13" x14ac:dyDescent="0.25">
      <c r="A23" s="153" t="s">
        <v>1579</v>
      </c>
      <c r="B23" s="153"/>
      <c r="C23" s="119" t="s">
        <v>1578</v>
      </c>
      <c r="D23" s="128" t="s">
        <v>455</v>
      </c>
      <c r="E23" s="128"/>
      <c r="F23" s="148"/>
      <c r="G23" s="151">
        <f>E23*F23</f>
        <v>0</v>
      </c>
    </row>
    <row r="24" spans="1:8" ht="26" x14ac:dyDescent="0.25">
      <c r="A24" s="153" t="s">
        <v>1580</v>
      </c>
      <c r="B24" s="153"/>
      <c r="C24" s="126" t="s">
        <v>2440</v>
      </c>
      <c r="D24" s="14"/>
      <c r="E24" s="14"/>
      <c r="F24" s="152"/>
      <c r="G24" s="151"/>
    </row>
    <row r="25" spans="1:8" x14ac:dyDescent="0.25">
      <c r="A25" s="153"/>
      <c r="B25" s="153" t="s">
        <v>1581</v>
      </c>
      <c r="C25" s="59" t="s">
        <v>644</v>
      </c>
      <c r="D25" s="128" t="s">
        <v>129</v>
      </c>
      <c r="E25" s="128"/>
      <c r="F25" s="148"/>
      <c r="G25" s="151">
        <f t="shared" ref="G25:G31" si="0">E25*F25</f>
        <v>0</v>
      </c>
    </row>
    <row r="26" spans="1:8" x14ac:dyDescent="0.25">
      <c r="A26" s="153"/>
      <c r="B26" s="153" t="s">
        <v>1582</v>
      </c>
      <c r="C26" s="231" t="s">
        <v>1478</v>
      </c>
      <c r="D26" s="128" t="s">
        <v>129</v>
      </c>
      <c r="E26" s="128"/>
      <c r="F26" s="148"/>
      <c r="G26" s="151">
        <f t="shared" si="0"/>
        <v>0</v>
      </c>
    </row>
    <row r="27" spans="1:8" ht="13" x14ac:dyDescent="0.25">
      <c r="A27" s="153"/>
      <c r="B27" s="153" t="s">
        <v>1583</v>
      </c>
      <c r="C27" s="231" t="s">
        <v>2740</v>
      </c>
      <c r="D27" s="128" t="s">
        <v>129</v>
      </c>
      <c r="E27" s="128"/>
      <c r="F27" s="148"/>
      <c r="G27" s="151">
        <f t="shared" si="0"/>
        <v>0</v>
      </c>
      <c r="H27" s="252" t="s">
        <v>2981</v>
      </c>
    </row>
    <row r="28" spans="1:8" ht="13" x14ac:dyDescent="0.25">
      <c r="A28" s="153"/>
      <c r="B28" s="153" t="s">
        <v>1584</v>
      </c>
      <c r="C28" s="231" t="s">
        <v>2720</v>
      </c>
      <c r="D28" s="128" t="s">
        <v>129</v>
      </c>
      <c r="E28" s="128"/>
      <c r="F28" s="148"/>
      <c r="G28" s="151">
        <f t="shared" si="0"/>
        <v>0</v>
      </c>
      <c r="H28" s="252" t="s">
        <v>2981</v>
      </c>
    </row>
    <row r="29" spans="1:8" ht="14.5" x14ac:dyDescent="0.25">
      <c r="A29" s="153" t="s">
        <v>1585</v>
      </c>
      <c r="B29" s="153"/>
      <c r="C29" s="119" t="s">
        <v>1586</v>
      </c>
      <c r="D29" s="128" t="s">
        <v>51</v>
      </c>
      <c r="E29" s="128"/>
      <c r="F29" s="148"/>
      <c r="G29" s="151">
        <f t="shared" si="0"/>
        <v>0</v>
      </c>
    </row>
    <row r="30" spans="1:8" ht="13" x14ac:dyDescent="0.25">
      <c r="A30" s="153" t="s">
        <v>1587</v>
      </c>
      <c r="B30" s="153"/>
      <c r="C30" s="119" t="s">
        <v>1588</v>
      </c>
      <c r="D30" s="128" t="s">
        <v>52</v>
      </c>
      <c r="E30" s="128"/>
      <c r="F30" s="148"/>
      <c r="G30" s="151">
        <f t="shared" si="0"/>
        <v>0</v>
      </c>
    </row>
    <row r="31" spans="1:8" ht="13" x14ac:dyDescent="0.25">
      <c r="A31" s="153" t="s">
        <v>1589</v>
      </c>
      <c r="B31" s="153"/>
      <c r="C31" s="119" t="s">
        <v>1590</v>
      </c>
      <c r="D31" s="128" t="s">
        <v>132</v>
      </c>
      <c r="E31" s="128"/>
      <c r="F31" s="148"/>
      <c r="G31" s="151">
        <f t="shared" si="0"/>
        <v>0</v>
      </c>
    </row>
    <row r="32" spans="1:8" ht="13" x14ac:dyDescent="0.25">
      <c r="A32" s="153" t="s">
        <v>1591</v>
      </c>
      <c r="B32" s="153"/>
      <c r="C32" s="119" t="s">
        <v>1592</v>
      </c>
      <c r="D32" s="14"/>
      <c r="E32" s="14"/>
      <c r="F32" s="152"/>
      <c r="G32" s="151"/>
    </row>
    <row r="33" spans="1:8" x14ac:dyDescent="0.25">
      <c r="A33" s="153"/>
      <c r="B33" s="153" t="s">
        <v>1593</v>
      </c>
      <c r="C33" s="59" t="s">
        <v>1597</v>
      </c>
      <c r="D33" s="128" t="s">
        <v>132</v>
      </c>
      <c r="E33" s="128"/>
      <c r="F33" s="148"/>
      <c r="G33" s="151">
        <f>E33*F33</f>
        <v>0</v>
      </c>
    </row>
    <row r="34" spans="1:8" ht="13" x14ac:dyDescent="0.25">
      <c r="A34" s="90"/>
      <c r="B34" s="153" t="s">
        <v>1594</v>
      </c>
      <c r="C34" s="231" t="s">
        <v>2727</v>
      </c>
      <c r="D34" s="128" t="s">
        <v>53</v>
      </c>
      <c r="E34" s="128"/>
      <c r="F34" s="148"/>
      <c r="G34" s="151">
        <f>E34*F34</f>
        <v>0</v>
      </c>
      <c r="H34" s="252" t="s">
        <v>2981</v>
      </c>
    </row>
    <row r="35" spans="1:8" x14ac:dyDescent="0.25">
      <c r="A35" s="90"/>
      <c r="B35" s="153" t="s">
        <v>1595</v>
      </c>
      <c r="C35" s="59" t="s">
        <v>1497</v>
      </c>
      <c r="D35" s="128" t="s">
        <v>132</v>
      </c>
      <c r="E35" s="128"/>
      <c r="F35" s="148"/>
      <c r="G35" s="151">
        <f>E35*F35</f>
        <v>0</v>
      </c>
    </row>
    <row r="36" spans="1:8" x14ac:dyDescent="0.25">
      <c r="A36" s="90"/>
      <c r="B36" s="153" t="s">
        <v>1596</v>
      </c>
      <c r="C36" s="59" t="s">
        <v>1598</v>
      </c>
      <c r="D36" s="128" t="s">
        <v>53</v>
      </c>
      <c r="E36" s="128"/>
      <c r="F36" s="148"/>
      <c r="G36" s="151">
        <f>E36*F36</f>
        <v>0</v>
      </c>
    </row>
    <row r="37" spans="1:8" ht="13" x14ac:dyDescent="0.25">
      <c r="A37" s="90"/>
      <c r="B37" s="153"/>
      <c r="C37" s="119"/>
      <c r="D37" s="14"/>
      <c r="E37" s="14"/>
      <c r="F37" s="152"/>
      <c r="G37" s="151"/>
    </row>
    <row r="38" spans="1:8" ht="13" x14ac:dyDescent="0.25">
      <c r="A38" s="153"/>
      <c r="B38" s="153"/>
      <c r="C38" s="166"/>
      <c r="D38" s="14"/>
      <c r="E38" s="14"/>
      <c r="F38" s="152"/>
      <c r="G38" s="151"/>
    </row>
    <row r="39" spans="1:8" x14ac:dyDescent="0.25">
      <c r="A39" s="59"/>
      <c r="B39" s="59"/>
      <c r="C39" s="55"/>
      <c r="D39"/>
      <c r="E39" s="14"/>
      <c r="F39" s="152"/>
      <c r="G39" s="151"/>
    </row>
    <row r="40" spans="1:8" x14ac:dyDescent="0.25">
      <c r="A40" s="134" t="s">
        <v>19</v>
      </c>
      <c r="B40" s="134"/>
      <c r="C40" s="134"/>
      <c r="D40" s="141"/>
      <c r="E40" s="146"/>
      <c r="F40" s="146"/>
      <c r="G40" s="136">
        <f>SUM(G5:G39)</f>
        <v>0</v>
      </c>
    </row>
    <row r="1048316" spans="4:4" x14ac:dyDescent="0.25">
      <c r="D1048316" s="49"/>
    </row>
  </sheetData>
  <mergeCells count="1">
    <mergeCell ref="D1:G1"/>
  </mergeCells>
  <pageMargins left="0.75" right="0.75" top="1" bottom="1" header="0.5" footer="0.5"/>
  <pageSetup paperSize="9" scale="59" orientation="portrait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18348-861F-4E14-86A0-ED5508C8BEFE}">
  <dimension ref="A1:H1048302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1599</v>
      </c>
      <c r="B1" s="36"/>
      <c r="C1" s="36"/>
      <c r="D1" s="533" t="s">
        <v>1600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4"/>
      <c r="G3" s="77"/>
    </row>
    <row r="4" spans="1:8" x14ac:dyDescent="0.25">
      <c r="A4" s="153"/>
      <c r="B4" s="153"/>
      <c r="C4" s="59"/>
      <c r="D4" s="14"/>
      <c r="E4" s="14"/>
      <c r="F4" s="13"/>
      <c r="G4" s="151"/>
    </row>
    <row r="5" spans="1:8" ht="13" x14ac:dyDescent="0.25">
      <c r="A5" s="153" t="s">
        <v>1601</v>
      </c>
      <c r="B5" s="153"/>
      <c r="C5" s="119" t="s">
        <v>1602</v>
      </c>
      <c r="D5" s="128" t="s">
        <v>18</v>
      </c>
      <c r="E5" s="14" t="s">
        <v>2397</v>
      </c>
      <c r="F5" s="14" t="s">
        <v>2398</v>
      </c>
      <c r="G5" s="149"/>
    </row>
    <row r="6" spans="1:8" ht="14.5" x14ac:dyDescent="0.25">
      <c r="A6" s="153" t="s">
        <v>1603</v>
      </c>
      <c r="B6" s="153"/>
      <c r="C6" s="119" t="s">
        <v>1604</v>
      </c>
      <c r="D6" s="128" t="s">
        <v>1007</v>
      </c>
      <c r="E6" s="128"/>
      <c r="F6" s="148"/>
      <c r="G6" s="151">
        <f>E6*F6</f>
        <v>0</v>
      </c>
    </row>
    <row r="7" spans="1:8" ht="13" x14ac:dyDescent="0.25">
      <c r="A7" s="153" t="s">
        <v>1605</v>
      </c>
      <c r="B7" s="153"/>
      <c r="C7" s="119" t="s">
        <v>1606</v>
      </c>
      <c r="D7" s="14"/>
      <c r="E7" s="14"/>
      <c r="F7" s="152"/>
      <c r="G7" s="151"/>
    </row>
    <row r="8" spans="1:8" ht="14.5" x14ac:dyDescent="0.25">
      <c r="A8" s="153"/>
      <c r="B8" s="153" t="s">
        <v>1607</v>
      </c>
      <c r="C8" s="59" t="s">
        <v>1610</v>
      </c>
      <c r="D8" s="128" t="s">
        <v>1007</v>
      </c>
      <c r="E8" s="128"/>
      <c r="F8" s="148"/>
      <c r="G8" s="151">
        <f>E8*F8</f>
        <v>0</v>
      </c>
    </row>
    <row r="9" spans="1:8" ht="13" x14ac:dyDescent="0.25">
      <c r="A9" s="153"/>
      <c r="B9" s="153" t="s">
        <v>1608</v>
      </c>
      <c r="C9" s="231" t="s">
        <v>2741</v>
      </c>
      <c r="D9" s="128" t="s">
        <v>129</v>
      </c>
      <c r="E9" s="128"/>
      <c r="F9" s="148"/>
      <c r="G9" s="151">
        <f>E9*F9</f>
        <v>0</v>
      </c>
      <c r="H9" s="252" t="s">
        <v>2981</v>
      </c>
    </row>
    <row r="10" spans="1:8" ht="25" x14ac:dyDescent="0.25">
      <c r="A10" s="153"/>
      <c r="B10" s="153" t="s">
        <v>1609</v>
      </c>
      <c r="C10" s="59" t="s">
        <v>2441</v>
      </c>
      <c r="D10" s="128" t="s">
        <v>1007</v>
      </c>
      <c r="E10" s="128"/>
      <c r="F10" s="148"/>
      <c r="G10" s="151">
        <f>E10*F10</f>
        <v>0</v>
      </c>
      <c r="H10" s="252" t="s">
        <v>2981</v>
      </c>
    </row>
    <row r="11" spans="1:8" ht="13" x14ac:dyDescent="0.25">
      <c r="A11" s="153" t="s">
        <v>1611</v>
      </c>
      <c r="B11" s="153"/>
      <c r="C11" s="119" t="s">
        <v>2742</v>
      </c>
      <c r="D11" s="14"/>
      <c r="E11" s="14"/>
      <c r="F11" s="152"/>
      <c r="G11" s="151"/>
    </row>
    <row r="12" spans="1:8" ht="26" x14ac:dyDescent="0.25">
      <c r="A12" s="153"/>
      <c r="B12" s="153" t="s">
        <v>1612</v>
      </c>
      <c r="C12" s="231" t="s">
        <v>2743</v>
      </c>
      <c r="D12" s="128" t="s">
        <v>1007</v>
      </c>
      <c r="E12" s="128"/>
      <c r="F12" s="148"/>
      <c r="G12" s="151">
        <f t="shared" ref="G12:G17" si="0">E12*F12</f>
        <v>0</v>
      </c>
      <c r="H12" s="252" t="s">
        <v>2981</v>
      </c>
    </row>
    <row r="13" spans="1:8" ht="26" x14ac:dyDescent="0.25">
      <c r="A13" s="153"/>
      <c r="B13" s="153" t="s">
        <v>1613</v>
      </c>
      <c r="C13" s="231" t="s">
        <v>2744</v>
      </c>
      <c r="D13" s="128" t="s">
        <v>1007</v>
      </c>
      <c r="E13" s="128"/>
      <c r="F13" s="148"/>
      <c r="G13" s="151">
        <f t="shared" si="0"/>
        <v>0</v>
      </c>
      <c r="H13" s="252" t="s">
        <v>2981</v>
      </c>
    </row>
    <row r="14" spans="1:8" ht="26" x14ac:dyDescent="0.25">
      <c r="A14" s="153"/>
      <c r="B14" s="153" t="s">
        <v>1614</v>
      </c>
      <c r="C14" s="231" t="s">
        <v>2745</v>
      </c>
      <c r="D14" s="128" t="s">
        <v>1007</v>
      </c>
      <c r="E14" s="128"/>
      <c r="F14" s="148"/>
      <c r="G14" s="151">
        <f t="shared" si="0"/>
        <v>0</v>
      </c>
      <c r="H14" s="252" t="s">
        <v>2981</v>
      </c>
    </row>
    <row r="15" spans="1:8" ht="14.5" x14ac:dyDescent="0.25">
      <c r="A15" s="153"/>
      <c r="B15" s="153" t="s">
        <v>1615</v>
      </c>
      <c r="C15" s="231" t="s">
        <v>1616</v>
      </c>
      <c r="D15" s="128" t="s">
        <v>1007</v>
      </c>
      <c r="E15" s="128"/>
      <c r="F15" s="148"/>
      <c r="G15" s="151">
        <f t="shared" si="0"/>
        <v>0</v>
      </c>
    </row>
    <row r="16" spans="1:8" ht="26" x14ac:dyDescent="0.25">
      <c r="A16" s="153" t="s">
        <v>1617</v>
      </c>
      <c r="B16" s="153"/>
      <c r="C16" s="119" t="s">
        <v>1618</v>
      </c>
      <c r="D16" s="182" t="s">
        <v>1547</v>
      </c>
      <c r="E16" s="128"/>
      <c r="F16" s="148"/>
      <c r="G16" s="151">
        <f t="shared" si="0"/>
        <v>0</v>
      </c>
    </row>
    <row r="17" spans="1:8" ht="13" x14ac:dyDescent="0.25">
      <c r="A17" s="153" t="s">
        <v>1619</v>
      </c>
      <c r="B17" s="153"/>
      <c r="C17" s="119" t="s">
        <v>1620</v>
      </c>
      <c r="D17" s="128" t="s">
        <v>53</v>
      </c>
      <c r="E17" s="128"/>
      <c r="F17" s="148"/>
      <c r="G17" s="151">
        <f t="shared" si="0"/>
        <v>0</v>
      </c>
    </row>
    <row r="18" spans="1:8" ht="13" x14ac:dyDescent="0.25">
      <c r="A18" s="153" t="s">
        <v>1621</v>
      </c>
      <c r="B18" s="153"/>
      <c r="C18" s="232" t="s">
        <v>1622</v>
      </c>
      <c r="D18" s="14"/>
      <c r="E18" s="14"/>
      <c r="F18" s="152"/>
      <c r="G18" s="151"/>
    </row>
    <row r="19" spans="1:8" ht="26" x14ac:dyDescent="0.25">
      <c r="A19" s="153"/>
      <c r="B19" s="153" t="s">
        <v>1623</v>
      </c>
      <c r="C19" s="231" t="s">
        <v>2746</v>
      </c>
      <c r="D19" s="128" t="s">
        <v>132</v>
      </c>
      <c r="E19" s="128"/>
      <c r="F19" s="148"/>
      <c r="G19" s="151">
        <f>E19*F19</f>
        <v>0</v>
      </c>
      <c r="H19" s="252" t="s">
        <v>2981</v>
      </c>
    </row>
    <row r="20" spans="1:8" ht="26" x14ac:dyDescent="0.25">
      <c r="A20" s="153"/>
      <c r="B20" s="153" t="s">
        <v>1624</v>
      </c>
      <c r="C20" s="231" t="s">
        <v>2747</v>
      </c>
      <c r="D20" s="128" t="s">
        <v>53</v>
      </c>
      <c r="E20" s="128"/>
      <c r="F20" s="148"/>
      <c r="G20" s="151">
        <f>E20*F20</f>
        <v>0</v>
      </c>
      <c r="H20" s="252" t="s">
        <v>2981</v>
      </c>
    </row>
    <row r="21" spans="1:8" ht="13" x14ac:dyDescent="0.25">
      <c r="A21" s="153"/>
      <c r="B21" s="153" t="s">
        <v>1625</v>
      </c>
      <c r="C21" s="231" t="s">
        <v>2748</v>
      </c>
      <c r="D21" s="128" t="s">
        <v>53</v>
      </c>
      <c r="E21" s="128"/>
      <c r="F21" s="148"/>
      <c r="G21" s="151">
        <f>E21*F21</f>
        <v>0</v>
      </c>
      <c r="H21" s="252" t="s">
        <v>2981</v>
      </c>
    </row>
    <row r="22" spans="1:8" ht="26" x14ac:dyDescent="0.25">
      <c r="A22" s="153" t="s">
        <v>1626</v>
      </c>
      <c r="B22" s="153"/>
      <c r="C22" s="119" t="s">
        <v>1627</v>
      </c>
      <c r="D22" s="128" t="s">
        <v>53</v>
      </c>
      <c r="E22" s="128"/>
      <c r="F22" s="148"/>
      <c r="G22" s="151">
        <f>E22*F22</f>
        <v>0</v>
      </c>
      <c r="H22" s="252" t="s">
        <v>2981</v>
      </c>
    </row>
    <row r="23" spans="1:8" ht="13" x14ac:dyDescent="0.25">
      <c r="A23" s="153"/>
      <c r="B23" s="153"/>
      <c r="C23" s="119"/>
      <c r="D23" s="14"/>
      <c r="E23" s="14"/>
      <c r="F23" s="13"/>
      <c r="G23" s="151"/>
    </row>
    <row r="24" spans="1:8" ht="13" x14ac:dyDescent="0.25">
      <c r="A24" s="153"/>
      <c r="B24" s="153"/>
      <c r="C24" s="126"/>
      <c r="D24" s="14"/>
      <c r="E24" s="14"/>
      <c r="F24" s="13"/>
      <c r="G24" s="151"/>
    </row>
    <row r="25" spans="1:8" x14ac:dyDescent="0.25">
      <c r="A25" s="59"/>
      <c r="B25" s="59"/>
      <c r="C25" s="55"/>
      <c r="D25"/>
      <c r="E25" s="13"/>
      <c r="F25" s="13"/>
      <c r="G25" s="151"/>
    </row>
    <row r="26" spans="1:8" x14ac:dyDescent="0.25">
      <c r="A26" s="134" t="s">
        <v>19</v>
      </c>
      <c r="B26" s="134"/>
      <c r="C26" s="134"/>
      <c r="D26" s="141"/>
      <c r="E26" s="144"/>
      <c r="F26" s="144"/>
      <c r="G26" s="136">
        <f>SUM(G5:G25)</f>
        <v>0</v>
      </c>
    </row>
    <row r="1048302" spans="4:4" x14ac:dyDescent="0.25">
      <c r="D1048302" s="49"/>
    </row>
  </sheetData>
  <mergeCells count="1">
    <mergeCell ref="D1:G1"/>
  </mergeCells>
  <phoneticPr fontId="8" type="noConversion"/>
  <pageMargins left="0.75" right="0.75" top="1" bottom="1" header="0.5" footer="0.5"/>
  <pageSetup paperSize="9" scale="59" orientation="portrait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94308-CC95-460C-93FB-13E72E15D07A}">
  <dimension ref="A1:I1048322"/>
  <sheetViews>
    <sheetView view="pageBreakPreview" zoomScaleNormal="100" zoomScaleSheetLayoutView="100" workbookViewId="0">
      <selection activeCell="E1" sqref="E1:H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3.90625" style="37" customWidth="1"/>
    <col min="4" max="4" width="40.6328125" style="37" customWidth="1"/>
    <col min="5" max="5" width="25.54296875" style="37" bestFit="1" customWidth="1"/>
    <col min="6" max="8" width="20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48" customHeight="1" x14ac:dyDescent="0.25">
      <c r="A1" s="35" t="s">
        <v>1628</v>
      </c>
      <c r="B1" s="36"/>
      <c r="C1" s="36"/>
      <c r="D1" s="36"/>
      <c r="E1" s="533" t="s">
        <v>2761</v>
      </c>
      <c r="F1" s="533"/>
      <c r="G1" s="533"/>
      <c r="H1" s="533"/>
    </row>
    <row r="2" spans="1:9" ht="13" x14ac:dyDescent="0.3">
      <c r="A2" s="38" t="s">
        <v>0</v>
      </c>
      <c r="B2" s="38"/>
      <c r="C2" s="82"/>
      <c r="D2" s="39" t="s">
        <v>1</v>
      </c>
      <c r="E2" s="39" t="s">
        <v>2</v>
      </c>
      <c r="F2" s="39" t="s">
        <v>3</v>
      </c>
      <c r="G2" s="39" t="s">
        <v>4</v>
      </c>
      <c r="H2" s="39" t="s">
        <v>5</v>
      </c>
      <c r="I2" s="251" t="s">
        <v>2982</v>
      </c>
    </row>
    <row r="3" spans="1:9" x14ac:dyDescent="0.25">
      <c r="A3" s="40"/>
      <c r="B3" s="40"/>
      <c r="C3" s="83"/>
      <c r="D3" s="41"/>
      <c r="E3" s="5"/>
      <c r="F3" s="5"/>
      <c r="G3" s="5"/>
      <c r="H3" s="4"/>
    </row>
    <row r="4" spans="1:9" x14ac:dyDescent="0.25">
      <c r="A4" s="153"/>
      <c r="B4" s="153"/>
      <c r="C4" s="154"/>
      <c r="D4" s="59"/>
      <c r="E4" s="14"/>
      <c r="F4" s="14"/>
      <c r="G4" s="14"/>
      <c r="H4" s="13"/>
    </row>
    <row r="5" spans="1:9" ht="13" x14ac:dyDescent="0.25">
      <c r="A5" s="153" t="s">
        <v>1629</v>
      </c>
      <c r="B5" s="153"/>
      <c r="C5" s="154"/>
      <c r="D5" s="119" t="s">
        <v>1630</v>
      </c>
      <c r="E5" s="14"/>
      <c r="F5" s="14"/>
      <c r="G5" s="14"/>
      <c r="H5" s="150"/>
    </row>
    <row r="6" spans="1:9" x14ac:dyDescent="0.25">
      <c r="A6" s="153"/>
      <c r="B6" s="153" t="s">
        <v>1631</v>
      </c>
      <c r="C6" s="154"/>
      <c r="D6" s="59" t="s">
        <v>1634</v>
      </c>
      <c r="E6" s="128" t="s">
        <v>18</v>
      </c>
      <c r="F6" s="14" t="s">
        <v>2397</v>
      </c>
      <c r="G6" s="14" t="s">
        <v>2398</v>
      </c>
      <c r="H6" s="149"/>
    </row>
    <row r="7" spans="1:9" x14ac:dyDescent="0.25">
      <c r="A7" s="153"/>
      <c r="B7" s="153" t="s">
        <v>1632</v>
      </c>
      <c r="C7" s="154"/>
      <c r="D7" s="59" t="s">
        <v>1635</v>
      </c>
      <c r="E7" s="128" t="s">
        <v>18</v>
      </c>
      <c r="F7" s="14" t="s">
        <v>2397</v>
      </c>
      <c r="G7" s="14" t="s">
        <v>2398</v>
      </c>
      <c r="H7" s="149"/>
    </row>
    <row r="8" spans="1:9" x14ac:dyDescent="0.25">
      <c r="A8" s="153"/>
      <c r="B8" s="153" t="s">
        <v>1633</v>
      </c>
      <c r="C8" s="154"/>
      <c r="D8" s="59" t="s">
        <v>1636</v>
      </c>
      <c r="E8" s="128" t="s">
        <v>18</v>
      </c>
      <c r="F8" s="14" t="s">
        <v>2397</v>
      </c>
      <c r="G8" s="14" t="s">
        <v>2398</v>
      </c>
      <c r="H8" s="149"/>
    </row>
    <row r="9" spans="1:9" ht="14.5" x14ac:dyDescent="0.25">
      <c r="A9" s="153" t="s">
        <v>1637</v>
      </c>
      <c r="B9" s="153"/>
      <c r="C9" s="154"/>
      <c r="D9" s="119" t="s">
        <v>1638</v>
      </c>
      <c r="E9" s="128" t="s">
        <v>51</v>
      </c>
      <c r="F9" s="128"/>
      <c r="G9" s="148"/>
      <c r="H9" s="151">
        <f>F9*G9</f>
        <v>0</v>
      </c>
    </row>
    <row r="10" spans="1:9" ht="14.5" x14ac:dyDescent="0.25">
      <c r="A10" s="153" t="s">
        <v>1639</v>
      </c>
      <c r="B10" s="153"/>
      <c r="C10" s="154"/>
      <c r="D10" s="119" t="s">
        <v>1640</v>
      </c>
      <c r="E10" s="128" t="s">
        <v>51</v>
      </c>
      <c r="F10" s="128"/>
      <c r="G10" s="148"/>
      <c r="H10" s="151">
        <f>F10*G10</f>
        <v>0</v>
      </c>
    </row>
    <row r="11" spans="1:9" ht="13" x14ac:dyDescent="0.25">
      <c r="A11" s="153" t="s">
        <v>1641</v>
      </c>
      <c r="B11" s="153"/>
      <c r="C11" s="154"/>
      <c r="D11" s="119" t="s">
        <v>1642</v>
      </c>
      <c r="E11" s="162"/>
      <c r="F11" s="14"/>
      <c r="G11" s="152"/>
      <c r="H11" s="151"/>
    </row>
    <row r="12" spans="1:9" x14ac:dyDescent="0.25">
      <c r="A12" s="153"/>
      <c r="B12" s="153" t="s">
        <v>1643</v>
      </c>
      <c r="C12" s="154"/>
      <c r="D12" s="59" t="s">
        <v>772</v>
      </c>
      <c r="E12" s="128" t="s">
        <v>52</v>
      </c>
      <c r="F12" s="128"/>
      <c r="G12" s="148"/>
      <c r="H12" s="151">
        <f t="shared" ref="H12:H18" si="0">F12*G12</f>
        <v>0</v>
      </c>
    </row>
    <row r="13" spans="1:9" x14ac:dyDescent="0.25">
      <c r="A13" s="153"/>
      <c r="B13" s="153" t="s">
        <v>1644</v>
      </c>
      <c r="C13" s="154"/>
      <c r="D13" s="59" t="s">
        <v>773</v>
      </c>
      <c r="E13" s="128" t="s">
        <v>52</v>
      </c>
      <c r="F13" s="128"/>
      <c r="G13" s="148"/>
      <c r="H13" s="151">
        <f t="shared" si="0"/>
        <v>0</v>
      </c>
    </row>
    <row r="14" spans="1:9" ht="26" x14ac:dyDescent="0.25">
      <c r="A14" s="153" t="s">
        <v>1645</v>
      </c>
      <c r="B14" s="153"/>
      <c r="C14" s="154"/>
      <c r="D14" s="119" t="s">
        <v>1646</v>
      </c>
      <c r="E14" s="128" t="s">
        <v>1007</v>
      </c>
      <c r="F14" s="128"/>
      <c r="G14" s="148"/>
      <c r="H14" s="151">
        <f t="shared" si="0"/>
        <v>0</v>
      </c>
    </row>
    <row r="15" spans="1:9" ht="26" x14ac:dyDescent="0.25">
      <c r="A15" s="153" t="s">
        <v>1647</v>
      </c>
      <c r="B15" s="153"/>
      <c r="C15" s="154"/>
      <c r="D15" s="232" t="s">
        <v>2749</v>
      </c>
      <c r="E15" s="128" t="s">
        <v>53</v>
      </c>
      <c r="F15" s="128"/>
      <c r="G15" s="148"/>
      <c r="H15" s="151">
        <f t="shared" si="0"/>
        <v>0</v>
      </c>
      <c r="I15" s="252" t="s">
        <v>2981</v>
      </c>
    </row>
    <row r="16" spans="1:9" ht="26" x14ac:dyDescent="0.25">
      <c r="A16" s="153" t="s">
        <v>1648</v>
      </c>
      <c r="B16" s="153"/>
      <c r="C16" s="154"/>
      <c r="D16" s="232" t="s">
        <v>2750</v>
      </c>
      <c r="E16" s="128" t="s">
        <v>1007</v>
      </c>
      <c r="F16" s="128"/>
      <c r="G16" s="148"/>
      <c r="H16" s="151">
        <f t="shared" si="0"/>
        <v>0</v>
      </c>
      <c r="I16" s="252" t="s">
        <v>2981</v>
      </c>
    </row>
    <row r="17" spans="1:9" ht="26" x14ac:dyDescent="0.25">
      <c r="A17" s="153" t="s">
        <v>1649</v>
      </c>
      <c r="B17" s="153"/>
      <c r="C17" s="154"/>
      <c r="D17" s="239" t="s">
        <v>2752</v>
      </c>
      <c r="E17" s="128" t="s">
        <v>53</v>
      </c>
      <c r="F17" s="128"/>
      <c r="G17" s="148"/>
      <c r="H17" s="151">
        <f t="shared" si="0"/>
        <v>0</v>
      </c>
      <c r="I17" s="252" t="s">
        <v>2981</v>
      </c>
    </row>
    <row r="18" spans="1:9" ht="26" x14ac:dyDescent="0.25">
      <c r="A18" s="153" t="s">
        <v>1650</v>
      </c>
      <c r="B18" s="153"/>
      <c r="C18" s="154"/>
      <c r="D18" s="119" t="s">
        <v>2751</v>
      </c>
      <c r="E18" s="128" t="s">
        <v>1007</v>
      </c>
      <c r="F18" s="128"/>
      <c r="G18" s="148"/>
      <c r="H18" s="151">
        <f t="shared" si="0"/>
        <v>0</v>
      </c>
    </row>
    <row r="19" spans="1:9" ht="13" x14ac:dyDescent="0.25">
      <c r="A19" s="153" t="s">
        <v>1651</v>
      </c>
      <c r="B19" s="153"/>
      <c r="C19" s="154"/>
      <c r="D19" s="119" t="s">
        <v>1652</v>
      </c>
      <c r="E19" s="162"/>
      <c r="F19" s="14"/>
      <c r="G19" s="152"/>
      <c r="H19" s="151"/>
    </row>
    <row r="20" spans="1:9" x14ac:dyDescent="0.25">
      <c r="A20" s="153"/>
      <c r="B20" s="153" t="s">
        <v>1653</v>
      </c>
      <c r="C20" s="154"/>
      <c r="D20" s="59" t="s">
        <v>1655</v>
      </c>
      <c r="E20" s="128" t="s">
        <v>132</v>
      </c>
      <c r="F20" s="128"/>
      <c r="G20" s="148"/>
      <c r="H20" s="151">
        <f>F20*G20</f>
        <v>0</v>
      </c>
    </row>
    <row r="21" spans="1:9" x14ac:dyDescent="0.25">
      <c r="A21" s="153"/>
      <c r="B21" s="153" t="s">
        <v>1654</v>
      </c>
      <c r="C21" s="154"/>
      <c r="D21" s="59" t="s">
        <v>1656</v>
      </c>
      <c r="E21" s="128" t="s">
        <v>53</v>
      </c>
      <c r="F21" s="128"/>
      <c r="G21" s="148"/>
      <c r="H21" s="151">
        <f>F21*G21</f>
        <v>0</v>
      </c>
    </row>
    <row r="22" spans="1:9" ht="26" x14ac:dyDescent="0.25">
      <c r="A22" s="153" t="s">
        <v>1657</v>
      </c>
      <c r="B22" s="153"/>
      <c r="C22" s="154"/>
      <c r="D22" s="239" t="s">
        <v>2753</v>
      </c>
      <c r="E22" s="128" t="s">
        <v>51</v>
      </c>
      <c r="F22" s="128"/>
      <c r="G22" s="148"/>
      <c r="H22" s="151">
        <f>F22*G22</f>
        <v>0</v>
      </c>
      <c r="I22" s="252" t="s">
        <v>2981</v>
      </c>
    </row>
    <row r="23" spans="1:9" ht="13" x14ac:dyDescent="0.25">
      <c r="A23" s="153" t="s">
        <v>1658</v>
      </c>
      <c r="B23" s="153"/>
      <c r="C23" s="154"/>
      <c r="D23" s="232" t="s">
        <v>2754</v>
      </c>
      <c r="E23" s="14"/>
      <c r="F23" s="14"/>
      <c r="G23" s="152"/>
      <c r="H23" s="151"/>
      <c r="I23" s="252" t="s">
        <v>2981</v>
      </c>
    </row>
    <row r="24" spans="1:9" ht="14.5" x14ac:dyDescent="0.25">
      <c r="A24" s="153"/>
      <c r="B24" s="153" t="s">
        <v>1659</v>
      </c>
      <c r="C24" s="154"/>
      <c r="D24" s="59" t="s">
        <v>1662</v>
      </c>
      <c r="E24" s="128" t="s">
        <v>1007</v>
      </c>
      <c r="F24" s="128"/>
      <c r="G24" s="148"/>
      <c r="H24" s="151">
        <f>F24*G24</f>
        <v>0</v>
      </c>
    </row>
    <row r="25" spans="1:9" ht="14.5" x14ac:dyDescent="0.25">
      <c r="A25" s="153"/>
      <c r="B25" s="153" t="s">
        <v>1660</v>
      </c>
      <c r="C25" s="154"/>
      <c r="D25" s="59" t="s">
        <v>1635</v>
      </c>
      <c r="E25" s="128" t="s">
        <v>1007</v>
      </c>
      <c r="F25" s="128"/>
      <c r="G25" s="148"/>
      <c r="H25" s="151">
        <f>F25*G25</f>
        <v>0</v>
      </c>
    </row>
    <row r="26" spans="1:9" ht="14.5" x14ac:dyDescent="0.25">
      <c r="A26" s="90"/>
      <c r="B26" s="153" t="s">
        <v>1661</v>
      </c>
      <c r="C26" s="154"/>
      <c r="D26" s="59" t="s">
        <v>1636</v>
      </c>
      <c r="E26" s="128" t="s">
        <v>1007</v>
      </c>
      <c r="F26" s="128"/>
      <c r="G26" s="148"/>
      <c r="H26" s="151">
        <f>F26*G26</f>
        <v>0</v>
      </c>
    </row>
    <row r="27" spans="1:9" ht="13" x14ac:dyDescent="0.25">
      <c r="A27" s="153" t="s">
        <v>1663</v>
      </c>
      <c r="B27" s="153"/>
      <c r="C27" s="154"/>
      <c r="D27" s="232" t="s">
        <v>2755</v>
      </c>
      <c r="E27" s="128" t="s">
        <v>132</v>
      </c>
      <c r="F27" s="128"/>
      <c r="G27" s="148"/>
      <c r="H27" s="151">
        <f>F27*G27</f>
        <v>0</v>
      </c>
      <c r="I27" s="252" t="s">
        <v>2981</v>
      </c>
    </row>
    <row r="28" spans="1:9" ht="13" x14ac:dyDescent="0.25">
      <c r="A28" s="153" t="s">
        <v>1664</v>
      </c>
      <c r="B28" s="153"/>
      <c r="C28" s="154"/>
      <c r="D28" s="102" t="s">
        <v>1108</v>
      </c>
      <c r="E28" s="14"/>
      <c r="F28" s="14"/>
      <c r="G28" s="152"/>
      <c r="H28" s="151"/>
    </row>
    <row r="29" spans="1:9" ht="25" x14ac:dyDescent="0.25">
      <c r="A29" s="153"/>
      <c r="B29" s="153" t="s">
        <v>1665</v>
      </c>
      <c r="C29" s="154"/>
      <c r="D29" s="54" t="s">
        <v>1110</v>
      </c>
      <c r="E29" s="14"/>
      <c r="F29" s="14"/>
      <c r="G29" s="152"/>
      <c r="H29" s="151"/>
    </row>
    <row r="30" spans="1:9" ht="14.5" x14ac:dyDescent="0.25">
      <c r="A30" s="153"/>
      <c r="B30" s="153"/>
      <c r="C30" s="154" t="s">
        <v>22</v>
      </c>
      <c r="D30" s="54" t="s">
        <v>2407</v>
      </c>
      <c r="E30" s="128" t="s">
        <v>51</v>
      </c>
      <c r="F30" s="128"/>
      <c r="G30" s="148"/>
      <c r="H30" s="151">
        <f t="shared" ref="H30:H36" si="1">F30*G30</f>
        <v>0</v>
      </c>
    </row>
    <row r="31" spans="1:9" ht="14.5" x14ac:dyDescent="0.25">
      <c r="A31" s="153"/>
      <c r="B31" s="153"/>
      <c r="C31" s="154" t="s">
        <v>24</v>
      </c>
      <c r="D31" s="54" t="s">
        <v>2405</v>
      </c>
      <c r="E31" s="128" t="s">
        <v>51</v>
      </c>
      <c r="F31" s="128"/>
      <c r="G31" s="148"/>
      <c r="H31" s="151">
        <f t="shared" si="1"/>
        <v>0</v>
      </c>
    </row>
    <row r="32" spans="1:9" ht="14.5" x14ac:dyDescent="0.25">
      <c r="A32" s="153"/>
      <c r="B32" s="153"/>
      <c r="C32" s="154" t="s">
        <v>35</v>
      </c>
      <c r="D32" s="54" t="s">
        <v>2408</v>
      </c>
      <c r="E32" s="128" t="s">
        <v>51</v>
      </c>
      <c r="F32" s="128"/>
      <c r="G32" s="148"/>
      <c r="H32" s="151">
        <f t="shared" si="1"/>
        <v>0</v>
      </c>
      <c r="I32" s="252" t="s">
        <v>2981</v>
      </c>
    </row>
    <row r="33" spans="1:9" ht="25" x14ac:dyDescent="0.25">
      <c r="A33" s="153"/>
      <c r="B33" s="153" t="s">
        <v>1666</v>
      </c>
      <c r="C33" s="154"/>
      <c r="D33" s="54" t="s">
        <v>1111</v>
      </c>
      <c r="E33" s="128" t="s">
        <v>51</v>
      </c>
      <c r="F33" s="128"/>
      <c r="G33" s="148"/>
      <c r="H33" s="151">
        <f t="shared" si="1"/>
        <v>0</v>
      </c>
    </row>
    <row r="34" spans="1:9" ht="37.5" x14ac:dyDescent="0.25">
      <c r="A34" s="153"/>
      <c r="B34" s="153" t="s">
        <v>1667</v>
      </c>
      <c r="C34" s="154"/>
      <c r="D34" s="125" t="s">
        <v>2756</v>
      </c>
      <c r="E34" s="128" t="s">
        <v>51</v>
      </c>
      <c r="F34" s="128"/>
      <c r="G34" s="148"/>
      <c r="H34" s="151">
        <f t="shared" si="1"/>
        <v>0</v>
      </c>
    </row>
    <row r="35" spans="1:9" ht="37.5" x14ac:dyDescent="0.25">
      <c r="A35" s="153"/>
      <c r="B35" s="153" t="s">
        <v>1668</v>
      </c>
      <c r="C35" s="154"/>
      <c r="D35" s="125" t="s">
        <v>2757</v>
      </c>
      <c r="E35" s="128" t="s">
        <v>51</v>
      </c>
      <c r="F35" s="128"/>
      <c r="G35" s="148"/>
      <c r="H35" s="151">
        <f t="shared" si="1"/>
        <v>0</v>
      </c>
    </row>
    <row r="36" spans="1:9" ht="14.5" x14ac:dyDescent="0.25">
      <c r="A36" s="153" t="s">
        <v>1669</v>
      </c>
      <c r="B36" s="153"/>
      <c r="C36" s="154"/>
      <c r="D36" s="102" t="s">
        <v>1670</v>
      </c>
      <c r="E36" s="128" t="s">
        <v>1007</v>
      </c>
      <c r="F36" s="128"/>
      <c r="G36" s="148"/>
      <c r="H36" s="151">
        <f t="shared" si="1"/>
        <v>0</v>
      </c>
    </row>
    <row r="37" spans="1:9" ht="13" x14ac:dyDescent="0.25">
      <c r="A37" s="153" t="s">
        <v>1671</v>
      </c>
      <c r="B37" s="153"/>
      <c r="C37" s="154"/>
      <c r="D37" s="102" t="s">
        <v>1672</v>
      </c>
      <c r="E37" s="14"/>
      <c r="F37" s="14"/>
      <c r="G37" s="152"/>
      <c r="H37" s="151"/>
    </row>
    <row r="38" spans="1:9" ht="14.5" x14ac:dyDescent="0.25">
      <c r="A38" s="153"/>
      <c r="B38" s="153" t="s">
        <v>1673</v>
      </c>
      <c r="C38" s="154"/>
      <c r="D38" s="238" t="s">
        <v>2652</v>
      </c>
      <c r="E38" s="128" t="s">
        <v>51</v>
      </c>
      <c r="F38" s="128"/>
      <c r="G38" s="148"/>
      <c r="H38" s="151">
        <f>F38*G38</f>
        <v>0</v>
      </c>
      <c r="I38" s="252" t="s">
        <v>2981</v>
      </c>
    </row>
    <row r="39" spans="1:9" ht="26" x14ac:dyDescent="0.25">
      <c r="A39" s="153"/>
      <c r="B39" s="153" t="s">
        <v>1674</v>
      </c>
      <c r="C39" s="154"/>
      <c r="D39" s="238" t="s">
        <v>2758</v>
      </c>
      <c r="E39" s="128" t="s">
        <v>51</v>
      </c>
      <c r="F39" s="128"/>
      <c r="G39" s="148"/>
      <c r="H39" s="151">
        <f>F39*G39</f>
        <v>0</v>
      </c>
      <c r="I39" s="252" t="s">
        <v>2981</v>
      </c>
    </row>
    <row r="40" spans="1:9" ht="26" x14ac:dyDescent="0.25">
      <c r="A40" s="153"/>
      <c r="B40" s="153" t="s">
        <v>1675</v>
      </c>
      <c r="C40" s="154"/>
      <c r="D40" s="238" t="s">
        <v>2653</v>
      </c>
      <c r="E40" s="128" t="s">
        <v>51</v>
      </c>
      <c r="F40" s="128"/>
      <c r="G40" s="148"/>
      <c r="H40" s="151">
        <f>F40*G40</f>
        <v>0</v>
      </c>
      <c r="I40" s="252" t="s">
        <v>2981</v>
      </c>
    </row>
    <row r="41" spans="1:9" ht="26" x14ac:dyDescent="0.25">
      <c r="A41" s="153"/>
      <c r="B41" s="153" t="s">
        <v>1676</v>
      </c>
      <c r="C41" s="154"/>
      <c r="D41" s="238" t="s">
        <v>2759</v>
      </c>
      <c r="E41" s="128" t="s">
        <v>51</v>
      </c>
      <c r="F41" s="128"/>
      <c r="G41" s="148"/>
      <c r="H41" s="151">
        <f>F41*G41</f>
        <v>0</v>
      </c>
      <c r="I41" s="252" t="s">
        <v>2981</v>
      </c>
    </row>
    <row r="42" spans="1:9" ht="14.5" x14ac:dyDescent="0.25">
      <c r="A42" s="153" t="s">
        <v>1677</v>
      </c>
      <c r="B42" s="153"/>
      <c r="C42" s="154"/>
      <c r="D42" s="233" t="s">
        <v>2760</v>
      </c>
      <c r="E42" s="128" t="s">
        <v>1007</v>
      </c>
      <c r="F42" s="128"/>
      <c r="G42" s="148"/>
      <c r="H42" s="151">
        <f>F42*G42</f>
        <v>0</v>
      </c>
      <c r="I42" s="252" t="s">
        <v>2981</v>
      </c>
    </row>
    <row r="43" spans="1:9" ht="13" x14ac:dyDescent="0.25">
      <c r="A43" s="153"/>
      <c r="B43" s="153"/>
      <c r="C43" s="154"/>
      <c r="D43" s="119"/>
      <c r="E43" s="14"/>
      <c r="F43" s="14"/>
      <c r="G43" s="152"/>
      <c r="H43" s="151"/>
    </row>
    <row r="44" spans="1:9" ht="13" x14ac:dyDescent="0.25">
      <c r="A44" s="153"/>
      <c r="B44" s="153"/>
      <c r="C44" s="154"/>
      <c r="D44" s="124"/>
      <c r="E44" s="14"/>
      <c r="F44" s="14"/>
      <c r="G44" s="152"/>
      <c r="H44" s="151"/>
    </row>
    <row r="45" spans="1:9" x14ac:dyDescent="0.25">
      <c r="A45" s="59"/>
      <c r="B45" s="59"/>
      <c r="C45" s="128"/>
      <c r="D45" s="55"/>
      <c r="E45"/>
      <c r="F45" s="14"/>
      <c r="G45" s="152"/>
      <c r="H45" s="151"/>
    </row>
    <row r="46" spans="1:9" x14ac:dyDescent="0.25">
      <c r="A46" s="134" t="s">
        <v>19</v>
      </c>
      <c r="B46" s="134"/>
      <c r="C46" s="134"/>
      <c r="D46" s="134"/>
      <c r="E46" s="141"/>
      <c r="F46" s="146"/>
      <c r="G46" s="159"/>
      <c r="H46" s="136">
        <f>SUM(H5:H45)</f>
        <v>0</v>
      </c>
    </row>
    <row r="1048322" spans="5:5" x14ac:dyDescent="0.25">
      <c r="E1048322" s="49"/>
    </row>
  </sheetData>
  <mergeCells count="1">
    <mergeCell ref="E1:H1"/>
  </mergeCells>
  <phoneticPr fontId="8" type="noConversion"/>
  <pageMargins left="0.75" right="0.75" top="1" bottom="1" header="0.5" footer="0.5"/>
  <pageSetup paperSize="9" scale="58" orientation="portrait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487E7-6FAE-4E72-9B85-25B635BBD9CD}">
  <dimension ref="A1:H1048291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1678</v>
      </c>
      <c r="B1" s="36"/>
      <c r="C1" s="36"/>
      <c r="D1" s="533" t="s">
        <v>1679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4"/>
      <c r="G3" s="4"/>
    </row>
    <row r="4" spans="1:8" x14ac:dyDescent="0.25">
      <c r="A4" s="153"/>
      <c r="B4" s="153"/>
      <c r="C4" s="59"/>
      <c r="D4" s="14"/>
      <c r="E4" s="14"/>
      <c r="F4" s="13"/>
      <c r="G4" s="13"/>
    </row>
    <row r="5" spans="1:8" ht="39" x14ac:dyDescent="0.25">
      <c r="A5" s="153" t="s">
        <v>1680</v>
      </c>
      <c r="B5" s="153"/>
      <c r="C5" s="232" t="s">
        <v>2762</v>
      </c>
      <c r="D5" s="128" t="s">
        <v>18</v>
      </c>
      <c r="E5" s="14" t="s">
        <v>2397</v>
      </c>
      <c r="F5" s="14" t="s">
        <v>2398</v>
      </c>
      <c r="G5" s="149"/>
      <c r="H5" s="252" t="s">
        <v>2981</v>
      </c>
    </row>
    <row r="6" spans="1:8" ht="26" x14ac:dyDescent="0.25">
      <c r="A6" s="153" t="s">
        <v>1681</v>
      </c>
      <c r="B6" s="153"/>
      <c r="C6" s="239" t="s">
        <v>2763</v>
      </c>
      <c r="D6" s="128" t="s">
        <v>132</v>
      </c>
      <c r="E6" s="128"/>
      <c r="F6" s="148"/>
      <c r="G6" s="151">
        <f>E6*F6</f>
        <v>0</v>
      </c>
      <c r="H6" s="252" t="s">
        <v>2981</v>
      </c>
    </row>
    <row r="7" spans="1:8" ht="39" x14ac:dyDescent="0.25">
      <c r="A7" s="153" t="s">
        <v>1682</v>
      </c>
      <c r="B7" s="153"/>
      <c r="C7" s="239" t="s">
        <v>2764</v>
      </c>
      <c r="D7" s="128" t="s">
        <v>53</v>
      </c>
      <c r="E7" s="128"/>
      <c r="F7" s="148"/>
      <c r="G7" s="151">
        <f>E7*F7</f>
        <v>0</v>
      </c>
      <c r="H7" s="252" t="s">
        <v>2981</v>
      </c>
    </row>
    <row r="8" spans="1:8" ht="65" x14ac:dyDescent="0.25">
      <c r="A8" s="153" t="s">
        <v>1683</v>
      </c>
      <c r="B8" s="153"/>
      <c r="C8" s="239" t="s">
        <v>2765</v>
      </c>
      <c r="D8" s="14"/>
      <c r="E8" s="14"/>
      <c r="F8" s="14"/>
      <c r="G8" s="150"/>
      <c r="H8" s="252" t="s">
        <v>2981</v>
      </c>
    </row>
    <row r="9" spans="1:8" x14ac:dyDescent="0.25">
      <c r="A9" s="153"/>
      <c r="B9" s="153" t="s">
        <v>1684</v>
      </c>
      <c r="C9" s="59" t="s">
        <v>1687</v>
      </c>
      <c r="D9" s="128" t="s">
        <v>53</v>
      </c>
      <c r="E9" s="128"/>
      <c r="F9" s="148"/>
      <c r="G9" s="151">
        <f>E9*F9</f>
        <v>0</v>
      </c>
    </row>
    <row r="10" spans="1:8" x14ac:dyDescent="0.25">
      <c r="A10" s="153"/>
      <c r="B10" s="153" t="s">
        <v>1685</v>
      </c>
      <c r="C10" s="59" t="s">
        <v>1368</v>
      </c>
      <c r="D10" s="128" t="s">
        <v>53</v>
      </c>
      <c r="E10" s="128"/>
      <c r="F10" s="148"/>
      <c r="G10" s="151">
        <f>E10*F10</f>
        <v>0</v>
      </c>
    </row>
    <row r="11" spans="1:8" x14ac:dyDescent="0.25">
      <c r="A11" s="153"/>
      <c r="B11" s="153" t="s">
        <v>1686</v>
      </c>
      <c r="C11" s="59" t="s">
        <v>1688</v>
      </c>
      <c r="D11" s="128" t="s">
        <v>53</v>
      </c>
      <c r="E11" s="128"/>
      <c r="F11" s="148"/>
      <c r="G11" s="151">
        <f>E11*F11</f>
        <v>0</v>
      </c>
    </row>
    <row r="12" spans="1:8" ht="13" x14ac:dyDescent="0.25">
      <c r="A12" s="153"/>
      <c r="B12" s="153"/>
      <c r="C12" s="119"/>
      <c r="D12" s="14"/>
      <c r="E12" s="14"/>
      <c r="F12" s="14"/>
      <c r="G12" s="150"/>
    </row>
    <row r="13" spans="1:8" ht="13" x14ac:dyDescent="0.25">
      <c r="A13" s="153"/>
      <c r="B13" s="153"/>
      <c r="C13" s="124"/>
      <c r="D13" s="14"/>
      <c r="E13" s="14"/>
      <c r="F13" s="14"/>
      <c r="G13" s="150"/>
    </row>
    <row r="14" spans="1:8" x14ac:dyDescent="0.25">
      <c r="A14" s="59"/>
      <c r="B14" s="59"/>
      <c r="C14" s="55"/>
      <c r="D14"/>
      <c r="E14" s="14"/>
      <c r="F14" s="14"/>
      <c r="G14" s="150"/>
    </row>
    <row r="15" spans="1:8" x14ac:dyDescent="0.25">
      <c r="A15" s="134" t="s">
        <v>19</v>
      </c>
      <c r="B15" s="134"/>
      <c r="C15" s="134"/>
      <c r="D15" s="141"/>
      <c r="E15" s="144"/>
      <c r="F15" s="144"/>
      <c r="G15" s="136">
        <f>SUM(G5:G14)</f>
        <v>0</v>
      </c>
    </row>
    <row r="1048291" spans="4:4" x14ac:dyDescent="0.25">
      <c r="D1048291" s="49"/>
    </row>
  </sheetData>
  <mergeCells count="1">
    <mergeCell ref="D1:G1"/>
  </mergeCells>
  <phoneticPr fontId="8" type="noConversion"/>
  <pageMargins left="0.75" right="0.75" top="1" bottom="1" header="0.5" footer="0.5"/>
  <pageSetup paperSize="9" scale="59" orientation="portrait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D65AB-A9C1-4F79-B07F-DAF20432702D}">
  <dimension ref="A1:H1048303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1689</v>
      </c>
      <c r="B1" s="36"/>
      <c r="C1" s="36"/>
      <c r="D1" s="533" t="s">
        <v>1690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5"/>
      <c r="G3" s="77"/>
    </row>
    <row r="4" spans="1:8" x14ac:dyDescent="0.25">
      <c r="A4" s="153"/>
      <c r="B4" s="153"/>
      <c r="C4" s="59"/>
      <c r="D4" s="14"/>
      <c r="E4" s="14"/>
      <c r="F4" s="14"/>
      <c r="G4" s="151"/>
    </row>
    <row r="5" spans="1:8" ht="13" x14ac:dyDescent="0.25">
      <c r="A5" s="153" t="s">
        <v>1691</v>
      </c>
      <c r="B5" s="153"/>
      <c r="C5" s="119" t="s">
        <v>1523</v>
      </c>
      <c r="D5" s="121"/>
      <c r="E5" s="14"/>
      <c r="F5" s="14"/>
      <c r="G5" s="151"/>
    </row>
    <row r="6" spans="1:8" x14ac:dyDescent="0.25">
      <c r="A6" s="184"/>
      <c r="B6" s="153" t="s">
        <v>1692</v>
      </c>
      <c r="C6" s="231" t="s">
        <v>1696</v>
      </c>
      <c r="D6" s="128" t="s">
        <v>18</v>
      </c>
      <c r="E6" s="14" t="s">
        <v>2397</v>
      </c>
      <c r="F6" s="14" t="s">
        <v>2398</v>
      </c>
      <c r="G6" s="149"/>
    </row>
    <row r="7" spans="1:8" x14ac:dyDescent="0.25">
      <c r="A7" s="153"/>
      <c r="B7" s="153" t="s">
        <v>1693</v>
      </c>
      <c r="C7" s="231" t="s">
        <v>1697</v>
      </c>
      <c r="D7" s="128" t="s">
        <v>18</v>
      </c>
      <c r="E7" s="14" t="s">
        <v>2397</v>
      </c>
      <c r="F7" s="14" t="s">
        <v>2398</v>
      </c>
      <c r="G7" s="149"/>
    </row>
    <row r="8" spans="1:8" ht="13" x14ac:dyDescent="0.25">
      <c r="A8" s="153"/>
      <c r="B8" s="153" t="s">
        <v>1694</v>
      </c>
      <c r="C8" s="231" t="s">
        <v>2766</v>
      </c>
      <c r="D8" s="128" t="s">
        <v>18</v>
      </c>
      <c r="E8" s="14" t="s">
        <v>2397</v>
      </c>
      <c r="F8" s="14" t="s">
        <v>2398</v>
      </c>
      <c r="G8" s="149"/>
    </row>
    <row r="9" spans="1:8" x14ac:dyDescent="0.25">
      <c r="A9" s="153"/>
      <c r="B9" s="153" t="s">
        <v>1695</v>
      </c>
      <c r="C9" s="231" t="s">
        <v>1698</v>
      </c>
      <c r="D9" s="128" t="s">
        <v>18</v>
      </c>
      <c r="E9" s="14" t="s">
        <v>2397</v>
      </c>
      <c r="F9" s="14" t="s">
        <v>2398</v>
      </c>
      <c r="G9" s="149"/>
    </row>
    <row r="10" spans="1:8" ht="26" x14ac:dyDescent="0.25">
      <c r="A10" s="153" t="s">
        <v>1699</v>
      </c>
      <c r="B10" s="153"/>
      <c r="C10" s="232" t="s">
        <v>2767</v>
      </c>
      <c r="D10" s="128" t="s">
        <v>18</v>
      </c>
      <c r="E10" s="14" t="s">
        <v>2397</v>
      </c>
      <c r="F10" s="14" t="s">
        <v>2398</v>
      </c>
      <c r="G10" s="149"/>
      <c r="H10" s="252" t="s">
        <v>2981</v>
      </c>
    </row>
    <row r="11" spans="1:8" ht="39" x14ac:dyDescent="0.25">
      <c r="A11" s="153" t="s">
        <v>1700</v>
      </c>
      <c r="B11" s="153"/>
      <c r="C11" s="232" t="s">
        <v>2768</v>
      </c>
      <c r="D11" s="128" t="s">
        <v>132</v>
      </c>
      <c r="E11" s="128"/>
      <c r="F11" s="148"/>
      <c r="G11" s="151">
        <f t="shared" ref="G11:G21" si="0">E11*F11</f>
        <v>0</v>
      </c>
      <c r="H11" s="252" t="s">
        <v>2981</v>
      </c>
    </row>
    <row r="12" spans="1:8" ht="39" x14ac:dyDescent="0.25">
      <c r="A12" s="153" t="s">
        <v>1701</v>
      </c>
      <c r="B12" s="153"/>
      <c r="C12" s="232" t="s">
        <v>2769</v>
      </c>
      <c r="D12" s="128" t="s">
        <v>132</v>
      </c>
      <c r="E12" s="128"/>
      <c r="F12" s="148"/>
      <c r="G12" s="151">
        <f t="shared" si="0"/>
        <v>0</v>
      </c>
      <c r="H12" s="252" t="s">
        <v>2981</v>
      </c>
    </row>
    <row r="13" spans="1:8" ht="26" x14ac:dyDescent="0.25">
      <c r="A13" s="153" t="s">
        <v>1702</v>
      </c>
      <c r="B13" s="153"/>
      <c r="C13" s="239" t="s">
        <v>2770</v>
      </c>
      <c r="D13" s="128" t="s">
        <v>53</v>
      </c>
      <c r="E13" s="128"/>
      <c r="F13" s="148"/>
      <c r="G13" s="151">
        <f t="shared" si="0"/>
        <v>0</v>
      </c>
      <c r="H13" s="252" t="s">
        <v>2981</v>
      </c>
    </row>
    <row r="14" spans="1:8" ht="26" x14ac:dyDescent="0.25">
      <c r="A14" s="153" t="s">
        <v>1703</v>
      </c>
      <c r="B14" s="153"/>
      <c r="C14" s="232" t="s">
        <v>2771</v>
      </c>
      <c r="D14" s="128" t="s">
        <v>53</v>
      </c>
      <c r="E14" s="128"/>
      <c r="F14" s="148"/>
      <c r="G14" s="151">
        <f t="shared" si="0"/>
        <v>0</v>
      </c>
      <c r="H14" s="252" t="s">
        <v>2981</v>
      </c>
    </row>
    <row r="15" spans="1:8" ht="26" x14ac:dyDescent="0.25">
      <c r="A15" s="153" t="s">
        <v>1704</v>
      </c>
      <c r="B15" s="153"/>
      <c r="C15" s="239" t="s">
        <v>2772</v>
      </c>
      <c r="D15" s="128" t="s">
        <v>53</v>
      </c>
      <c r="E15" s="128"/>
      <c r="F15" s="148"/>
      <c r="G15" s="151">
        <f t="shared" si="0"/>
        <v>0</v>
      </c>
      <c r="H15" s="252" t="s">
        <v>2981</v>
      </c>
    </row>
    <row r="16" spans="1:8" ht="26" x14ac:dyDescent="0.25">
      <c r="A16" s="153" t="s">
        <v>1705</v>
      </c>
      <c r="B16" s="153"/>
      <c r="C16" s="232" t="s">
        <v>2773</v>
      </c>
      <c r="D16" s="128" t="s">
        <v>53</v>
      </c>
      <c r="E16" s="128"/>
      <c r="F16" s="148"/>
      <c r="G16" s="151">
        <f t="shared" si="0"/>
        <v>0</v>
      </c>
      <c r="H16" s="252" t="s">
        <v>2981</v>
      </c>
    </row>
    <row r="17" spans="1:8" ht="26" x14ac:dyDescent="0.25">
      <c r="A17" s="153" t="s">
        <v>1706</v>
      </c>
      <c r="B17" s="153"/>
      <c r="C17" s="239" t="s">
        <v>2774</v>
      </c>
      <c r="D17" s="128" t="s">
        <v>53</v>
      </c>
      <c r="E17" s="128"/>
      <c r="F17" s="148"/>
      <c r="G17" s="151">
        <f t="shared" si="0"/>
        <v>0</v>
      </c>
      <c r="H17" s="252" t="s">
        <v>2981</v>
      </c>
    </row>
    <row r="18" spans="1:8" ht="26" x14ac:dyDescent="0.25">
      <c r="A18" s="153" t="s">
        <v>1707</v>
      </c>
      <c r="B18" s="153"/>
      <c r="C18" s="239" t="s">
        <v>2776</v>
      </c>
      <c r="D18" s="128" t="s">
        <v>53</v>
      </c>
      <c r="E18" s="128"/>
      <c r="F18" s="148"/>
      <c r="G18" s="151">
        <f t="shared" si="0"/>
        <v>0</v>
      </c>
      <c r="H18" s="252" t="s">
        <v>2981</v>
      </c>
    </row>
    <row r="19" spans="1:8" ht="26" x14ac:dyDescent="0.25">
      <c r="A19" s="153" t="s">
        <v>1708</v>
      </c>
      <c r="B19" s="153"/>
      <c r="C19" s="232" t="s">
        <v>2777</v>
      </c>
      <c r="D19" s="128" t="s">
        <v>53</v>
      </c>
      <c r="E19" s="128"/>
      <c r="F19" s="148"/>
      <c r="G19" s="151">
        <f t="shared" si="0"/>
        <v>0</v>
      </c>
      <c r="H19" s="252" t="s">
        <v>2981</v>
      </c>
    </row>
    <row r="20" spans="1:8" ht="13" x14ac:dyDescent="0.25">
      <c r="A20" s="153" t="s">
        <v>1709</v>
      </c>
      <c r="B20" s="153"/>
      <c r="C20" s="239" t="s">
        <v>2778</v>
      </c>
      <c r="D20" s="128" t="s">
        <v>129</v>
      </c>
      <c r="E20" s="128"/>
      <c r="F20" s="148"/>
      <c r="G20" s="151">
        <f t="shared" si="0"/>
        <v>0</v>
      </c>
      <c r="H20" s="252" t="s">
        <v>2981</v>
      </c>
    </row>
    <row r="21" spans="1:8" ht="26" x14ac:dyDescent="0.25">
      <c r="A21" s="153" t="s">
        <v>1710</v>
      </c>
      <c r="B21" s="153"/>
      <c r="C21" s="232" t="s">
        <v>2779</v>
      </c>
      <c r="D21" s="128" t="s">
        <v>51</v>
      </c>
      <c r="E21" s="128"/>
      <c r="F21" s="148"/>
      <c r="G21" s="151">
        <f t="shared" si="0"/>
        <v>0</v>
      </c>
      <c r="H21" s="252" t="s">
        <v>2981</v>
      </c>
    </row>
    <row r="22" spans="1:8" ht="26" x14ac:dyDescent="0.25">
      <c r="A22" s="153" t="s">
        <v>1711</v>
      </c>
      <c r="B22" s="153"/>
      <c r="C22" s="232" t="s">
        <v>2775</v>
      </c>
      <c r="D22" s="128" t="s">
        <v>130</v>
      </c>
      <c r="E22" s="14" t="s">
        <v>2399</v>
      </c>
      <c r="F22" s="14" t="s">
        <v>299</v>
      </c>
      <c r="G22" s="149"/>
    </row>
    <row r="23" spans="1:8" ht="13" x14ac:dyDescent="0.25">
      <c r="A23" s="153" t="s">
        <v>1712</v>
      </c>
      <c r="B23" s="153"/>
      <c r="C23" s="232" t="s">
        <v>1713</v>
      </c>
      <c r="D23" s="128" t="s">
        <v>130</v>
      </c>
      <c r="E23" s="14" t="s">
        <v>2399</v>
      </c>
      <c r="F23" s="14" t="s">
        <v>299</v>
      </c>
      <c r="G23" s="149"/>
    </row>
    <row r="24" spans="1:8" ht="13" x14ac:dyDescent="0.25">
      <c r="A24" s="153"/>
      <c r="B24" s="153"/>
      <c r="C24" s="126"/>
      <c r="D24" s="14"/>
      <c r="E24" s="14"/>
      <c r="F24" s="14"/>
      <c r="G24" s="151"/>
    </row>
    <row r="25" spans="1:8" ht="13" x14ac:dyDescent="0.25">
      <c r="A25" s="153"/>
      <c r="B25" s="153"/>
      <c r="C25" s="124"/>
      <c r="D25" s="14"/>
      <c r="E25" s="14"/>
      <c r="F25" s="14"/>
      <c r="G25" s="151"/>
    </row>
    <row r="26" spans="1:8" x14ac:dyDescent="0.25">
      <c r="A26" s="59"/>
      <c r="B26" s="59"/>
      <c r="C26" s="55"/>
      <c r="D26"/>
      <c r="E26" s="14"/>
      <c r="F26" s="14"/>
      <c r="G26" s="151"/>
    </row>
    <row r="27" spans="1:8" x14ac:dyDescent="0.25">
      <c r="A27" s="134" t="s">
        <v>19</v>
      </c>
      <c r="B27" s="134"/>
      <c r="C27" s="134"/>
      <c r="D27" s="141"/>
      <c r="E27" s="146"/>
      <c r="F27" s="146"/>
      <c r="G27" s="136">
        <f>SUM(G5:G26)</f>
        <v>0</v>
      </c>
    </row>
    <row r="1048303" spans="4:4" x14ac:dyDescent="0.25">
      <c r="D1048303" s="49"/>
    </row>
  </sheetData>
  <mergeCells count="1">
    <mergeCell ref="D1:G1"/>
  </mergeCells>
  <phoneticPr fontId="8" type="noConversion"/>
  <pageMargins left="0.75" right="0.75" top="1" bottom="1" header="0.5" footer="0.5"/>
  <pageSetup paperSize="9" scale="5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346BD-57E7-4EC4-9A10-0A91FAF5D2E1}">
  <sheetPr codeName="Sheet7">
    <tabColor rgb="FF92D050"/>
  </sheetPr>
  <dimension ref="A1:H1048476"/>
  <sheetViews>
    <sheetView view="pageBreakPreview" zoomScaleNormal="100" zoomScaleSheetLayoutView="100" workbookViewId="0">
      <selection activeCell="A2" sqref="A2"/>
    </sheetView>
  </sheetViews>
  <sheetFormatPr defaultRowHeight="12.5" x14ac:dyDescent="0.25"/>
  <cols>
    <col min="1" max="1" width="7.90625" style="37" customWidth="1"/>
    <col min="2" max="2" width="9" style="37" bestFit="1" customWidth="1"/>
    <col min="3" max="3" width="3.08984375" style="37" bestFit="1" customWidth="1"/>
    <col min="4" max="4" width="40.6328125" style="37" customWidth="1"/>
    <col min="5" max="5" width="8" style="37" customWidth="1"/>
    <col min="6" max="6" width="7.36328125" style="37" customWidth="1"/>
    <col min="7" max="7" width="8.90625" style="37" customWidth="1"/>
    <col min="8" max="8" width="11.3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8" x14ac:dyDescent="0.25">
      <c r="A1" s="276" t="s">
        <v>3230</v>
      </c>
    </row>
    <row r="2" spans="1:8" x14ac:dyDescent="0.25">
      <c r="A2" s="275" t="s">
        <v>3229</v>
      </c>
    </row>
    <row r="3" spans="1:8" x14ac:dyDescent="0.25">
      <c r="A3" s="276" t="s">
        <v>3228</v>
      </c>
    </row>
    <row r="5" spans="1:8" ht="12.75" customHeight="1" x14ac:dyDescent="0.25">
      <c r="A5" s="107" t="s">
        <v>3002</v>
      </c>
      <c r="B5" s="108"/>
      <c r="C5" s="108"/>
      <c r="D5" s="108"/>
      <c r="E5" s="525"/>
      <c r="F5" s="525"/>
      <c r="G5" s="525"/>
      <c r="H5" s="526"/>
    </row>
    <row r="6" spans="1:8" ht="13" x14ac:dyDescent="0.25">
      <c r="A6" s="281" t="s">
        <v>0</v>
      </c>
      <c r="B6" s="281"/>
      <c r="C6" s="300"/>
      <c r="D6" s="281" t="s">
        <v>1</v>
      </c>
      <c r="E6" s="281" t="s">
        <v>2</v>
      </c>
      <c r="F6" s="281" t="s">
        <v>3</v>
      </c>
      <c r="G6" s="281" t="s">
        <v>4</v>
      </c>
      <c r="H6" s="281" t="s">
        <v>3004</v>
      </c>
    </row>
    <row r="7" spans="1:8" x14ac:dyDescent="0.25">
      <c r="A7" s="297"/>
      <c r="B7" s="297"/>
      <c r="C7" s="298"/>
      <c r="D7" s="299"/>
      <c r="E7" s="297"/>
      <c r="F7" s="297"/>
      <c r="G7" s="299"/>
      <c r="H7" s="299"/>
    </row>
    <row r="8" spans="1:8" x14ac:dyDescent="0.25">
      <c r="A8" s="129"/>
      <c r="B8" s="129"/>
      <c r="C8" s="101"/>
      <c r="D8" s="41"/>
      <c r="E8" s="42"/>
      <c r="F8" s="42"/>
      <c r="G8" s="41"/>
      <c r="H8" s="41"/>
    </row>
    <row r="9" spans="1:8" ht="13" x14ac:dyDescent="0.25">
      <c r="A9" s="49" t="s">
        <v>153</v>
      </c>
      <c r="B9" s="42"/>
      <c r="C9" s="100"/>
      <c r="D9" s="102" t="s">
        <v>154</v>
      </c>
      <c r="E9" s="5"/>
      <c r="F9" s="5"/>
      <c r="G9" s="4"/>
      <c r="H9" s="79"/>
    </row>
    <row r="10" spans="1:8" ht="25" x14ac:dyDescent="0.25">
      <c r="A10" s="42"/>
      <c r="B10" s="49" t="s">
        <v>155</v>
      </c>
      <c r="C10" s="100"/>
      <c r="D10" s="54" t="s">
        <v>157</v>
      </c>
      <c r="E10" s="160" t="s">
        <v>3000</v>
      </c>
      <c r="F10" s="120">
        <v>650</v>
      </c>
      <c r="G10" s="284"/>
      <c r="H10" s="284"/>
    </row>
    <row r="11" spans="1:8" x14ac:dyDescent="0.25">
      <c r="A11" s="42"/>
      <c r="B11" s="49"/>
      <c r="C11" s="100"/>
      <c r="D11" s="54"/>
      <c r="E11" s="160"/>
      <c r="F11" s="120"/>
      <c r="G11" s="284"/>
      <c r="H11" s="284"/>
    </row>
    <row r="12" spans="1:8" ht="25.5" customHeight="1" x14ac:dyDescent="0.25">
      <c r="A12" s="42"/>
      <c r="B12" s="49" t="s">
        <v>156</v>
      </c>
      <c r="C12" s="100"/>
      <c r="D12" s="54" t="s">
        <v>158</v>
      </c>
      <c r="E12" s="160" t="s">
        <v>3000</v>
      </c>
      <c r="F12" s="120">
        <v>140</v>
      </c>
      <c r="G12" s="284"/>
      <c r="H12" s="284"/>
    </row>
    <row r="13" spans="1:8" x14ac:dyDescent="0.25">
      <c r="A13" s="42"/>
      <c r="B13" s="49"/>
      <c r="C13" s="103"/>
      <c r="D13" s="87"/>
      <c r="E13" s="160"/>
      <c r="F13" s="120"/>
      <c r="G13" s="284"/>
      <c r="H13" s="286"/>
    </row>
    <row r="14" spans="1:8" ht="13" x14ac:dyDescent="0.25">
      <c r="A14" s="49" t="s">
        <v>159</v>
      </c>
      <c r="B14" s="49"/>
      <c r="C14" s="103"/>
      <c r="D14" s="104" t="s">
        <v>160</v>
      </c>
      <c r="E14" s="24"/>
      <c r="F14" s="5"/>
      <c r="G14" s="77"/>
      <c r="H14" s="79"/>
    </row>
    <row r="15" spans="1:8" ht="25" x14ac:dyDescent="0.25">
      <c r="A15" s="42"/>
      <c r="B15" s="49" t="s">
        <v>161</v>
      </c>
      <c r="C15" s="100"/>
      <c r="D15" s="57" t="s">
        <v>2466</v>
      </c>
      <c r="E15" s="189"/>
      <c r="F15" s="122"/>
      <c r="G15" s="295"/>
      <c r="H15" s="302"/>
    </row>
    <row r="16" spans="1:8" x14ac:dyDescent="0.25">
      <c r="A16" s="42"/>
      <c r="B16" s="49"/>
      <c r="C16" s="100"/>
      <c r="D16" s="57"/>
      <c r="E16" s="189"/>
      <c r="F16" s="122"/>
      <c r="G16" s="295"/>
      <c r="H16" s="302"/>
    </row>
    <row r="17" spans="1:8" ht="25.5" customHeight="1" x14ac:dyDescent="0.3">
      <c r="A17" s="42"/>
      <c r="B17" s="49"/>
      <c r="C17" s="487" t="s">
        <v>22</v>
      </c>
      <c r="D17" s="227" t="s">
        <v>2467</v>
      </c>
      <c r="E17" s="189" t="s">
        <v>3003</v>
      </c>
      <c r="F17" s="120">
        <f>+F10*4</f>
        <v>2600</v>
      </c>
      <c r="G17" s="284"/>
      <c r="H17" s="284"/>
    </row>
    <row r="18" spans="1:8" ht="12.75" customHeight="1" x14ac:dyDescent="0.25">
      <c r="A18" s="42"/>
      <c r="B18" s="49"/>
      <c r="C18" s="487"/>
      <c r="D18" s="227"/>
      <c r="E18" s="189"/>
      <c r="F18" s="120"/>
      <c r="G18" s="284"/>
      <c r="H18" s="284"/>
    </row>
    <row r="19" spans="1:8" ht="26.25" customHeight="1" x14ac:dyDescent="0.3">
      <c r="A19" s="42"/>
      <c r="B19" s="49"/>
      <c r="C19" s="487" t="s">
        <v>24</v>
      </c>
      <c r="D19" s="57" t="s">
        <v>3268</v>
      </c>
      <c r="E19" s="189" t="s">
        <v>3003</v>
      </c>
      <c r="F19" s="168">
        <f>+('C5.1'!F15+'C5.1'!F16+'C5.1'!F17+'C5.1'!F22+'C5.1'!F25+'C5.3'!F14+'C5.3'!F18)*6.5</f>
        <v>63779.3</v>
      </c>
      <c r="G19" s="284"/>
      <c r="H19" s="284"/>
    </row>
    <row r="20" spans="1:8" ht="12.75" customHeight="1" x14ac:dyDescent="0.25">
      <c r="A20" s="42"/>
      <c r="B20" s="49"/>
      <c r="C20" s="112"/>
      <c r="D20" s="113"/>
      <c r="E20" s="189"/>
      <c r="F20" s="120"/>
      <c r="G20" s="284"/>
      <c r="H20" s="286"/>
    </row>
    <row r="21" spans="1:8" x14ac:dyDescent="0.25">
      <c r="A21" s="49"/>
      <c r="B21" s="49"/>
      <c r="C21" s="100"/>
      <c r="D21" s="57"/>
      <c r="E21" s="189"/>
      <c r="F21" s="122"/>
      <c r="G21" s="295"/>
      <c r="H21" s="302"/>
    </row>
    <row r="22" spans="1:8" ht="25.5" customHeight="1" x14ac:dyDescent="0.25">
      <c r="A22" s="49"/>
      <c r="B22" s="49"/>
      <c r="C22" s="103"/>
      <c r="D22" s="227"/>
      <c r="E22" s="189"/>
      <c r="F22" s="120"/>
      <c r="G22" s="284"/>
      <c r="H22" s="284"/>
    </row>
    <row r="23" spans="1:8" ht="25.5" customHeight="1" x14ac:dyDescent="0.25">
      <c r="A23" s="49"/>
      <c r="B23" s="49"/>
      <c r="C23" s="103"/>
      <c r="D23" s="57"/>
      <c r="E23" s="189"/>
      <c r="F23" s="168"/>
      <c r="G23" s="284"/>
      <c r="H23" s="284"/>
    </row>
    <row r="24" spans="1:8" ht="12.75" customHeight="1" x14ac:dyDescent="0.25">
      <c r="A24" s="49"/>
      <c r="B24" s="49"/>
      <c r="C24" s="112"/>
      <c r="D24" s="113"/>
      <c r="E24" s="189"/>
      <c r="F24" s="120"/>
      <c r="G24" s="284"/>
      <c r="H24" s="286"/>
    </row>
    <row r="25" spans="1:8" x14ac:dyDescent="0.25">
      <c r="A25" s="293"/>
      <c r="B25" s="289"/>
      <c r="C25" s="115"/>
      <c r="D25" s="116"/>
      <c r="E25" s="10"/>
      <c r="F25" s="142"/>
      <c r="G25" s="142"/>
      <c r="H25" s="109"/>
    </row>
    <row r="26" spans="1:8" x14ac:dyDescent="0.25">
      <c r="A26" s="293"/>
      <c r="B26" s="289"/>
      <c r="C26" s="115"/>
      <c r="D26" s="116"/>
      <c r="E26" s="10"/>
      <c r="F26" s="142"/>
      <c r="G26" s="142"/>
      <c r="H26" s="109"/>
    </row>
    <row r="27" spans="1:8" x14ac:dyDescent="0.25">
      <c r="A27" s="293"/>
      <c r="B27" s="289"/>
      <c r="C27" s="115"/>
      <c r="D27" s="116"/>
      <c r="E27" s="10"/>
      <c r="F27" s="142"/>
      <c r="G27" s="142"/>
      <c r="H27" s="109"/>
    </row>
    <row r="28" spans="1:8" x14ac:dyDescent="0.25">
      <c r="A28" s="293"/>
      <c r="B28" s="289"/>
      <c r="C28" s="115"/>
      <c r="D28" s="116"/>
      <c r="E28" s="10"/>
      <c r="F28" s="142"/>
      <c r="G28" s="142"/>
      <c r="H28" s="109"/>
    </row>
    <row r="29" spans="1:8" x14ac:dyDescent="0.25">
      <c r="A29" s="293"/>
      <c r="B29" s="289"/>
      <c r="C29" s="115"/>
      <c r="D29" s="116"/>
      <c r="E29" s="10"/>
      <c r="F29" s="142"/>
      <c r="G29" s="142"/>
      <c r="H29" s="109"/>
    </row>
    <row r="30" spans="1:8" x14ac:dyDescent="0.25">
      <c r="A30" s="293"/>
      <c r="B30" s="289"/>
      <c r="C30" s="115"/>
      <c r="D30" s="116"/>
      <c r="E30" s="10"/>
      <c r="F30" s="142"/>
      <c r="G30" s="142"/>
      <c r="H30" s="109"/>
    </row>
    <row r="31" spans="1:8" x14ac:dyDescent="0.25">
      <c r="A31" s="293"/>
      <c r="B31" s="289"/>
      <c r="C31" s="115"/>
      <c r="D31" s="116"/>
      <c r="E31" s="10"/>
      <c r="F31" s="142"/>
      <c r="G31" s="142"/>
      <c r="H31" s="109"/>
    </row>
    <row r="32" spans="1:8" x14ac:dyDescent="0.25">
      <c r="A32" s="293"/>
      <c r="B32" s="289"/>
      <c r="C32" s="115"/>
      <c r="D32" s="116"/>
      <c r="E32" s="10"/>
      <c r="F32" s="142"/>
      <c r="G32" s="142"/>
      <c r="H32" s="109"/>
    </row>
    <row r="33" spans="1:8" x14ac:dyDescent="0.25">
      <c r="A33" s="293"/>
      <c r="B33" s="289"/>
      <c r="C33" s="115"/>
      <c r="D33" s="116"/>
      <c r="E33" s="10"/>
      <c r="F33" s="142"/>
      <c r="G33" s="142"/>
      <c r="H33" s="109"/>
    </row>
    <row r="34" spans="1:8" x14ac:dyDescent="0.25">
      <c r="A34" s="293"/>
      <c r="B34" s="289"/>
      <c r="C34" s="115"/>
      <c r="D34" s="116"/>
      <c r="E34" s="10"/>
      <c r="F34" s="142"/>
      <c r="G34" s="142"/>
      <c r="H34" s="109"/>
    </row>
    <row r="35" spans="1:8" x14ac:dyDescent="0.25">
      <c r="A35" s="293"/>
      <c r="B35" s="289"/>
      <c r="C35" s="115"/>
      <c r="D35" s="116"/>
      <c r="E35" s="10"/>
      <c r="F35" s="142"/>
      <c r="G35" s="142"/>
      <c r="H35" s="109"/>
    </row>
    <row r="36" spans="1:8" x14ac:dyDescent="0.25">
      <c r="A36" s="293"/>
      <c r="B36" s="289"/>
      <c r="C36" s="115"/>
      <c r="D36" s="116"/>
      <c r="E36" s="10"/>
      <c r="F36" s="142"/>
      <c r="G36" s="142"/>
      <c r="H36" s="109"/>
    </row>
    <row r="37" spans="1:8" x14ac:dyDescent="0.25">
      <c r="A37" s="293"/>
      <c r="B37" s="289"/>
      <c r="C37" s="115"/>
      <c r="D37" s="116"/>
      <c r="E37" s="10"/>
      <c r="F37" s="142"/>
      <c r="G37" s="142"/>
      <c r="H37" s="109"/>
    </row>
    <row r="38" spans="1:8" x14ac:dyDescent="0.25">
      <c r="A38" s="293"/>
      <c r="B38" s="289"/>
      <c r="C38" s="115"/>
      <c r="D38" s="116"/>
      <c r="E38" s="10"/>
      <c r="F38" s="142"/>
      <c r="G38" s="142"/>
      <c r="H38" s="109"/>
    </row>
    <row r="39" spans="1:8" x14ac:dyDescent="0.25">
      <c r="A39" s="293"/>
      <c r="B39" s="289"/>
      <c r="C39" s="115"/>
      <c r="D39" s="116"/>
      <c r="E39" s="10"/>
      <c r="F39" s="142"/>
      <c r="G39" s="142"/>
      <c r="H39" s="109"/>
    </row>
    <row r="40" spans="1:8" x14ac:dyDescent="0.25">
      <c r="A40" s="293"/>
      <c r="B40" s="289"/>
      <c r="C40" s="115"/>
      <c r="D40" s="116"/>
      <c r="E40" s="10"/>
      <c r="F40" s="142"/>
      <c r="G40" s="142"/>
      <c r="H40" s="109"/>
    </row>
    <row r="41" spans="1:8" x14ac:dyDescent="0.25">
      <c r="A41" s="293"/>
      <c r="B41" s="289"/>
      <c r="C41" s="115"/>
      <c r="D41" s="116"/>
      <c r="E41" s="10"/>
      <c r="F41" s="142"/>
      <c r="G41" s="142"/>
      <c r="H41" s="109"/>
    </row>
    <row r="42" spans="1:8" x14ac:dyDescent="0.25">
      <c r="A42" s="293"/>
      <c r="B42" s="289"/>
      <c r="C42" s="115"/>
      <c r="D42" s="116"/>
      <c r="E42" s="10"/>
      <c r="F42" s="142"/>
      <c r="G42" s="142"/>
      <c r="H42" s="109"/>
    </row>
    <row r="43" spans="1:8" x14ac:dyDescent="0.25">
      <c r="A43" s="293"/>
      <c r="B43" s="289"/>
      <c r="C43" s="115"/>
      <c r="D43" s="116"/>
      <c r="E43" s="10"/>
      <c r="F43" s="142"/>
      <c r="G43" s="142"/>
      <c r="H43" s="109"/>
    </row>
    <row r="44" spans="1:8" x14ac:dyDescent="0.25">
      <c r="A44" s="293"/>
      <c r="B44" s="289"/>
      <c r="C44" s="115"/>
      <c r="D44" s="116"/>
      <c r="E44" s="10"/>
      <c r="F44" s="142"/>
      <c r="G44" s="142"/>
      <c r="H44" s="109"/>
    </row>
    <row r="45" spans="1:8" x14ac:dyDescent="0.25">
      <c r="A45" s="293"/>
      <c r="B45" s="289"/>
      <c r="C45" s="115"/>
      <c r="D45" s="116"/>
      <c r="E45" s="10"/>
      <c r="F45" s="142"/>
      <c r="G45" s="142"/>
      <c r="H45" s="109"/>
    </row>
    <row r="46" spans="1:8" x14ac:dyDescent="0.25">
      <c r="A46" s="293"/>
      <c r="B46" s="289"/>
      <c r="C46" s="115"/>
      <c r="D46" s="116"/>
      <c r="E46" s="10"/>
      <c r="F46" s="142"/>
      <c r="G46" s="142"/>
      <c r="H46" s="109"/>
    </row>
    <row r="47" spans="1:8" x14ac:dyDescent="0.25">
      <c r="A47" s="293"/>
      <c r="B47" s="289"/>
      <c r="C47" s="115"/>
      <c r="D47" s="116"/>
      <c r="E47" s="10"/>
      <c r="F47" s="142"/>
      <c r="G47" s="142"/>
      <c r="H47" s="109"/>
    </row>
    <row r="48" spans="1:8" x14ac:dyDescent="0.25">
      <c r="A48" s="293"/>
      <c r="B48" s="289"/>
      <c r="C48" s="115"/>
      <c r="D48" s="55"/>
      <c r="E48" s="10"/>
      <c r="F48" s="142"/>
      <c r="G48" s="142"/>
      <c r="H48" s="109"/>
    </row>
    <row r="49" spans="1:8" ht="13" x14ac:dyDescent="0.3">
      <c r="A49" s="293"/>
      <c r="B49" s="289"/>
      <c r="C49" s="115"/>
      <c r="D49" s="117"/>
      <c r="E49" s="143"/>
      <c r="F49" s="142"/>
      <c r="G49" s="142"/>
      <c r="H49" s="109"/>
    </row>
    <row r="50" spans="1:8" ht="13" x14ac:dyDescent="0.25">
      <c r="A50" s="281" t="s">
        <v>151</v>
      </c>
      <c r="B50" s="529" t="s">
        <v>19</v>
      </c>
      <c r="C50" s="530"/>
      <c r="D50" s="530"/>
      <c r="E50" s="530"/>
      <c r="F50" s="530"/>
      <c r="G50" s="531"/>
      <c r="H50" s="304"/>
    </row>
    <row r="51" spans="1:8" x14ac:dyDescent="0.25">
      <c r="E51" s="69"/>
    </row>
    <row r="1048476" spans="5:5" x14ac:dyDescent="0.25">
      <c r="E1048476" s="49"/>
    </row>
  </sheetData>
  <mergeCells count="2">
    <mergeCell ref="E5:H5"/>
    <mergeCell ref="B50:G50"/>
  </mergeCells>
  <pageMargins left="0.75" right="0.75" top="1" bottom="1" header="0.5" footer="0.5"/>
  <pageSetup paperSize="9" scale="91" orientation="portrait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3905F-2CC0-4369-96A2-A0F55B2D7AAD}">
  <dimension ref="A1:G1048296"/>
  <sheetViews>
    <sheetView view="pageBreakPreview" zoomScaleNormal="100" zoomScaleSheetLayoutView="100" workbookViewId="0">
      <selection activeCell="C1" sqref="C1:F1"/>
    </sheetView>
  </sheetViews>
  <sheetFormatPr defaultRowHeight="12.5" x14ac:dyDescent="0.25"/>
  <cols>
    <col min="1" max="1" width="9.36328125" style="37" customWidth="1"/>
    <col min="2" max="2" width="40.6328125" style="37" customWidth="1"/>
    <col min="3" max="3" width="25.54296875" style="37" bestFit="1" customWidth="1"/>
    <col min="4" max="6" width="20.6328125" style="37" customWidth="1"/>
    <col min="7" max="255" width="9.08984375" style="37"/>
    <col min="256" max="256" width="9.36328125" style="37" customWidth="1"/>
    <col min="257" max="257" width="6.6328125" style="37" customWidth="1"/>
    <col min="258" max="258" width="40.6328125" style="37" customWidth="1"/>
    <col min="259" max="262" width="9.36328125" style="37" customWidth="1"/>
    <col min="263" max="511" width="9.08984375" style="37"/>
    <col min="512" max="512" width="9.36328125" style="37" customWidth="1"/>
    <col min="513" max="513" width="6.6328125" style="37" customWidth="1"/>
    <col min="514" max="514" width="40.6328125" style="37" customWidth="1"/>
    <col min="515" max="518" width="9.36328125" style="37" customWidth="1"/>
    <col min="519" max="767" width="9.08984375" style="37"/>
    <col min="768" max="768" width="9.36328125" style="37" customWidth="1"/>
    <col min="769" max="769" width="6.6328125" style="37" customWidth="1"/>
    <col min="770" max="770" width="40.6328125" style="37" customWidth="1"/>
    <col min="771" max="774" width="9.36328125" style="37" customWidth="1"/>
    <col min="775" max="1023" width="9.08984375" style="37"/>
    <col min="1024" max="1024" width="9.36328125" style="37" customWidth="1"/>
    <col min="1025" max="1025" width="6.6328125" style="37" customWidth="1"/>
    <col min="1026" max="1026" width="40.6328125" style="37" customWidth="1"/>
    <col min="1027" max="1030" width="9.36328125" style="37" customWidth="1"/>
    <col min="1031" max="1279" width="9.08984375" style="37"/>
    <col min="1280" max="1280" width="9.36328125" style="37" customWidth="1"/>
    <col min="1281" max="1281" width="6.6328125" style="37" customWidth="1"/>
    <col min="1282" max="1282" width="40.6328125" style="37" customWidth="1"/>
    <col min="1283" max="1286" width="9.36328125" style="37" customWidth="1"/>
    <col min="1287" max="1535" width="9.08984375" style="37"/>
    <col min="1536" max="1536" width="9.36328125" style="37" customWidth="1"/>
    <col min="1537" max="1537" width="6.6328125" style="37" customWidth="1"/>
    <col min="1538" max="1538" width="40.6328125" style="37" customWidth="1"/>
    <col min="1539" max="1542" width="9.36328125" style="37" customWidth="1"/>
    <col min="1543" max="1791" width="9.08984375" style="37"/>
    <col min="1792" max="1792" width="9.36328125" style="37" customWidth="1"/>
    <col min="1793" max="1793" width="6.6328125" style="37" customWidth="1"/>
    <col min="1794" max="1794" width="40.6328125" style="37" customWidth="1"/>
    <col min="1795" max="1798" width="9.36328125" style="37" customWidth="1"/>
    <col min="1799" max="2047" width="9.08984375" style="37"/>
    <col min="2048" max="2048" width="9.36328125" style="37" customWidth="1"/>
    <col min="2049" max="2049" width="6.6328125" style="37" customWidth="1"/>
    <col min="2050" max="2050" width="40.6328125" style="37" customWidth="1"/>
    <col min="2051" max="2054" width="9.36328125" style="37" customWidth="1"/>
    <col min="2055" max="2303" width="9.08984375" style="37"/>
    <col min="2304" max="2304" width="9.36328125" style="37" customWidth="1"/>
    <col min="2305" max="2305" width="6.6328125" style="37" customWidth="1"/>
    <col min="2306" max="2306" width="40.6328125" style="37" customWidth="1"/>
    <col min="2307" max="2310" width="9.36328125" style="37" customWidth="1"/>
    <col min="2311" max="2559" width="9.08984375" style="37"/>
    <col min="2560" max="2560" width="9.36328125" style="37" customWidth="1"/>
    <col min="2561" max="2561" width="6.6328125" style="37" customWidth="1"/>
    <col min="2562" max="2562" width="40.6328125" style="37" customWidth="1"/>
    <col min="2563" max="2566" width="9.36328125" style="37" customWidth="1"/>
    <col min="2567" max="2815" width="9.08984375" style="37"/>
    <col min="2816" max="2816" width="9.36328125" style="37" customWidth="1"/>
    <col min="2817" max="2817" width="6.6328125" style="37" customWidth="1"/>
    <col min="2818" max="2818" width="40.6328125" style="37" customWidth="1"/>
    <col min="2819" max="2822" width="9.36328125" style="37" customWidth="1"/>
    <col min="2823" max="3071" width="9.08984375" style="37"/>
    <col min="3072" max="3072" width="9.36328125" style="37" customWidth="1"/>
    <col min="3073" max="3073" width="6.6328125" style="37" customWidth="1"/>
    <col min="3074" max="3074" width="40.6328125" style="37" customWidth="1"/>
    <col min="3075" max="3078" width="9.36328125" style="37" customWidth="1"/>
    <col min="3079" max="3327" width="9.08984375" style="37"/>
    <col min="3328" max="3328" width="9.36328125" style="37" customWidth="1"/>
    <col min="3329" max="3329" width="6.6328125" style="37" customWidth="1"/>
    <col min="3330" max="3330" width="40.6328125" style="37" customWidth="1"/>
    <col min="3331" max="3334" width="9.36328125" style="37" customWidth="1"/>
    <col min="3335" max="3583" width="9.08984375" style="37"/>
    <col min="3584" max="3584" width="9.36328125" style="37" customWidth="1"/>
    <col min="3585" max="3585" width="6.6328125" style="37" customWidth="1"/>
    <col min="3586" max="3586" width="40.6328125" style="37" customWidth="1"/>
    <col min="3587" max="3590" width="9.36328125" style="37" customWidth="1"/>
    <col min="3591" max="3839" width="9.08984375" style="37"/>
    <col min="3840" max="3840" width="9.36328125" style="37" customWidth="1"/>
    <col min="3841" max="3841" width="6.6328125" style="37" customWidth="1"/>
    <col min="3842" max="3842" width="40.6328125" style="37" customWidth="1"/>
    <col min="3843" max="3846" width="9.36328125" style="37" customWidth="1"/>
    <col min="3847" max="4095" width="9.08984375" style="37"/>
    <col min="4096" max="4096" width="9.36328125" style="37" customWidth="1"/>
    <col min="4097" max="4097" width="6.6328125" style="37" customWidth="1"/>
    <col min="4098" max="4098" width="40.6328125" style="37" customWidth="1"/>
    <col min="4099" max="4102" width="9.36328125" style="37" customWidth="1"/>
    <col min="4103" max="4351" width="9.08984375" style="37"/>
    <col min="4352" max="4352" width="9.36328125" style="37" customWidth="1"/>
    <col min="4353" max="4353" width="6.6328125" style="37" customWidth="1"/>
    <col min="4354" max="4354" width="40.6328125" style="37" customWidth="1"/>
    <col min="4355" max="4358" width="9.36328125" style="37" customWidth="1"/>
    <col min="4359" max="4607" width="9.08984375" style="37"/>
    <col min="4608" max="4608" width="9.36328125" style="37" customWidth="1"/>
    <col min="4609" max="4609" width="6.6328125" style="37" customWidth="1"/>
    <col min="4610" max="4610" width="40.6328125" style="37" customWidth="1"/>
    <col min="4611" max="4614" width="9.36328125" style="37" customWidth="1"/>
    <col min="4615" max="4863" width="9.08984375" style="37"/>
    <col min="4864" max="4864" width="9.36328125" style="37" customWidth="1"/>
    <col min="4865" max="4865" width="6.6328125" style="37" customWidth="1"/>
    <col min="4866" max="4866" width="40.6328125" style="37" customWidth="1"/>
    <col min="4867" max="4870" width="9.36328125" style="37" customWidth="1"/>
    <col min="4871" max="5119" width="9.08984375" style="37"/>
    <col min="5120" max="5120" width="9.36328125" style="37" customWidth="1"/>
    <col min="5121" max="5121" width="6.6328125" style="37" customWidth="1"/>
    <col min="5122" max="5122" width="40.6328125" style="37" customWidth="1"/>
    <col min="5123" max="5126" width="9.36328125" style="37" customWidth="1"/>
    <col min="5127" max="5375" width="9.08984375" style="37"/>
    <col min="5376" max="5376" width="9.36328125" style="37" customWidth="1"/>
    <col min="5377" max="5377" width="6.6328125" style="37" customWidth="1"/>
    <col min="5378" max="5378" width="40.6328125" style="37" customWidth="1"/>
    <col min="5379" max="5382" width="9.36328125" style="37" customWidth="1"/>
    <col min="5383" max="5631" width="9.08984375" style="37"/>
    <col min="5632" max="5632" width="9.36328125" style="37" customWidth="1"/>
    <col min="5633" max="5633" width="6.6328125" style="37" customWidth="1"/>
    <col min="5634" max="5634" width="40.6328125" style="37" customWidth="1"/>
    <col min="5635" max="5638" width="9.36328125" style="37" customWidth="1"/>
    <col min="5639" max="5887" width="9.08984375" style="37"/>
    <col min="5888" max="5888" width="9.36328125" style="37" customWidth="1"/>
    <col min="5889" max="5889" width="6.6328125" style="37" customWidth="1"/>
    <col min="5890" max="5890" width="40.6328125" style="37" customWidth="1"/>
    <col min="5891" max="5894" width="9.36328125" style="37" customWidth="1"/>
    <col min="5895" max="6143" width="9.08984375" style="37"/>
    <col min="6144" max="6144" width="9.36328125" style="37" customWidth="1"/>
    <col min="6145" max="6145" width="6.6328125" style="37" customWidth="1"/>
    <col min="6146" max="6146" width="40.6328125" style="37" customWidth="1"/>
    <col min="6147" max="6150" width="9.36328125" style="37" customWidth="1"/>
    <col min="6151" max="6399" width="9.08984375" style="37"/>
    <col min="6400" max="6400" width="9.36328125" style="37" customWidth="1"/>
    <col min="6401" max="6401" width="6.6328125" style="37" customWidth="1"/>
    <col min="6402" max="6402" width="40.6328125" style="37" customWidth="1"/>
    <col min="6403" max="6406" width="9.36328125" style="37" customWidth="1"/>
    <col min="6407" max="6655" width="9.08984375" style="37"/>
    <col min="6656" max="6656" width="9.36328125" style="37" customWidth="1"/>
    <col min="6657" max="6657" width="6.6328125" style="37" customWidth="1"/>
    <col min="6658" max="6658" width="40.6328125" style="37" customWidth="1"/>
    <col min="6659" max="6662" width="9.36328125" style="37" customWidth="1"/>
    <col min="6663" max="6911" width="9.08984375" style="37"/>
    <col min="6912" max="6912" width="9.36328125" style="37" customWidth="1"/>
    <col min="6913" max="6913" width="6.6328125" style="37" customWidth="1"/>
    <col min="6914" max="6914" width="40.6328125" style="37" customWidth="1"/>
    <col min="6915" max="6918" width="9.36328125" style="37" customWidth="1"/>
    <col min="6919" max="7167" width="9.08984375" style="37"/>
    <col min="7168" max="7168" width="9.36328125" style="37" customWidth="1"/>
    <col min="7169" max="7169" width="6.6328125" style="37" customWidth="1"/>
    <col min="7170" max="7170" width="40.6328125" style="37" customWidth="1"/>
    <col min="7171" max="7174" width="9.36328125" style="37" customWidth="1"/>
    <col min="7175" max="7423" width="9.08984375" style="37"/>
    <col min="7424" max="7424" width="9.36328125" style="37" customWidth="1"/>
    <col min="7425" max="7425" width="6.6328125" style="37" customWidth="1"/>
    <col min="7426" max="7426" width="40.6328125" style="37" customWidth="1"/>
    <col min="7427" max="7430" width="9.36328125" style="37" customWidth="1"/>
    <col min="7431" max="7679" width="9.08984375" style="37"/>
    <col min="7680" max="7680" width="9.36328125" style="37" customWidth="1"/>
    <col min="7681" max="7681" width="6.6328125" style="37" customWidth="1"/>
    <col min="7682" max="7682" width="40.6328125" style="37" customWidth="1"/>
    <col min="7683" max="7686" width="9.36328125" style="37" customWidth="1"/>
    <col min="7687" max="7935" width="9.08984375" style="37"/>
    <col min="7936" max="7936" width="9.36328125" style="37" customWidth="1"/>
    <col min="7937" max="7937" width="6.6328125" style="37" customWidth="1"/>
    <col min="7938" max="7938" width="40.6328125" style="37" customWidth="1"/>
    <col min="7939" max="7942" width="9.36328125" style="37" customWidth="1"/>
    <col min="7943" max="8191" width="9.08984375" style="37"/>
    <col min="8192" max="8192" width="9.36328125" style="37" customWidth="1"/>
    <col min="8193" max="8193" width="6.6328125" style="37" customWidth="1"/>
    <col min="8194" max="8194" width="40.6328125" style="37" customWidth="1"/>
    <col min="8195" max="8198" width="9.36328125" style="37" customWidth="1"/>
    <col min="8199" max="8447" width="9.08984375" style="37"/>
    <col min="8448" max="8448" width="9.36328125" style="37" customWidth="1"/>
    <col min="8449" max="8449" width="6.6328125" style="37" customWidth="1"/>
    <col min="8450" max="8450" width="40.6328125" style="37" customWidth="1"/>
    <col min="8451" max="8454" width="9.36328125" style="37" customWidth="1"/>
    <col min="8455" max="8703" width="9.08984375" style="37"/>
    <col min="8704" max="8704" width="9.36328125" style="37" customWidth="1"/>
    <col min="8705" max="8705" width="6.6328125" style="37" customWidth="1"/>
    <col min="8706" max="8706" width="40.6328125" style="37" customWidth="1"/>
    <col min="8707" max="8710" width="9.36328125" style="37" customWidth="1"/>
    <col min="8711" max="8959" width="9.08984375" style="37"/>
    <col min="8960" max="8960" width="9.36328125" style="37" customWidth="1"/>
    <col min="8961" max="8961" width="6.6328125" style="37" customWidth="1"/>
    <col min="8962" max="8962" width="40.6328125" style="37" customWidth="1"/>
    <col min="8963" max="8966" width="9.36328125" style="37" customWidth="1"/>
    <col min="8967" max="9215" width="9.08984375" style="37"/>
    <col min="9216" max="9216" width="9.36328125" style="37" customWidth="1"/>
    <col min="9217" max="9217" width="6.6328125" style="37" customWidth="1"/>
    <col min="9218" max="9218" width="40.6328125" style="37" customWidth="1"/>
    <col min="9219" max="9222" width="9.36328125" style="37" customWidth="1"/>
    <col min="9223" max="9471" width="9.08984375" style="37"/>
    <col min="9472" max="9472" width="9.36328125" style="37" customWidth="1"/>
    <col min="9473" max="9473" width="6.6328125" style="37" customWidth="1"/>
    <col min="9474" max="9474" width="40.6328125" style="37" customWidth="1"/>
    <col min="9475" max="9478" width="9.36328125" style="37" customWidth="1"/>
    <col min="9479" max="9727" width="9.08984375" style="37"/>
    <col min="9728" max="9728" width="9.36328125" style="37" customWidth="1"/>
    <col min="9729" max="9729" width="6.6328125" style="37" customWidth="1"/>
    <col min="9730" max="9730" width="40.6328125" style="37" customWidth="1"/>
    <col min="9731" max="9734" width="9.36328125" style="37" customWidth="1"/>
    <col min="9735" max="9983" width="9.08984375" style="37"/>
    <col min="9984" max="9984" width="9.36328125" style="37" customWidth="1"/>
    <col min="9985" max="9985" width="6.6328125" style="37" customWidth="1"/>
    <col min="9986" max="9986" width="40.6328125" style="37" customWidth="1"/>
    <col min="9987" max="9990" width="9.36328125" style="37" customWidth="1"/>
    <col min="9991" max="10239" width="9.08984375" style="37"/>
    <col min="10240" max="10240" width="9.36328125" style="37" customWidth="1"/>
    <col min="10241" max="10241" width="6.6328125" style="37" customWidth="1"/>
    <col min="10242" max="10242" width="40.6328125" style="37" customWidth="1"/>
    <col min="10243" max="10246" width="9.36328125" style="37" customWidth="1"/>
    <col min="10247" max="10495" width="9.08984375" style="37"/>
    <col min="10496" max="10496" width="9.36328125" style="37" customWidth="1"/>
    <col min="10497" max="10497" width="6.6328125" style="37" customWidth="1"/>
    <col min="10498" max="10498" width="40.6328125" style="37" customWidth="1"/>
    <col min="10499" max="10502" width="9.36328125" style="37" customWidth="1"/>
    <col min="10503" max="10751" width="9.08984375" style="37"/>
    <col min="10752" max="10752" width="9.36328125" style="37" customWidth="1"/>
    <col min="10753" max="10753" width="6.6328125" style="37" customWidth="1"/>
    <col min="10754" max="10754" width="40.6328125" style="37" customWidth="1"/>
    <col min="10755" max="10758" width="9.36328125" style="37" customWidth="1"/>
    <col min="10759" max="11007" width="9.08984375" style="37"/>
    <col min="11008" max="11008" width="9.36328125" style="37" customWidth="1"/>
    <col min="11009" max="11009" width="6.6328125" style="37" customWidth="1"/>
    <col min="11010" max="11010" width="40.6328125" style="37" customWidth="1"/>
    <col min="11011" max="11014" width="9.36328125" style="37" customWidth="1"/>
    <col min="11015" max="11263" width="9.08984375" style="37"/>
    <col min="11264" max="11264" width="9.36328125" style="37" customWidth="1"/>
    <col min="11265" max="11265" width="6.6328125" style="37" customWidth="1"/>
    <col min="11266" max="11266" width="40.6328125" style="37" customWidth="1"/>
    <col min="11267" max="11270" width="9.36328125" style="37" customWidth="1"/>
    <col min="11271" max="11519" width="9.08984375" style="37"/>
    <col min="11520" max="11520" width="9.36328125" style="37" customWidth="1"/>
    <col min="11521" max="11521" width="6.6328125" style="37" customWidth="1"/>
    <col min="11522" max="11522" width="40.6328125" style="37" customWidth="1"/>
    <col min="11523" max="11526" width="9.36328125" style="37" customWidth="1"/>
    <col min="11527" max="11775" width="9.08984375" style="37"/>
    <col min="11776" max="11776" width="9.36328125" style="37" customWidth="1"/>
    <col min="11777" max="11777" width="6.6328125" style="37" customWidth="1"/>
    <col min="11778" max="11778" width="40.6328125" style="37" customWidth="1"/>
    <col min="11779" max="11782" width="9.36328125" style="37" customWidth="1"/>
    <col min="11783" max="12031" width="9.08984375" style="37"/>
    <col min="12032" max="12032" width="9.36328125" style="37" customWidth="1"/>
    <col min="12033" max="12033" width="6.6328125" style="37" customWidth="1"/>
    <col min="12034" max="12034" width="40.6328125" style="37" customWidth="1"/>
    <col min="12035" max="12038" width="9.36328125" style="37" customWidth="1"/>
    <col min="12039" max="12287" width="9.08984375" style="37"/>
    <col min="12288" max="12288" width="9.36328125" style="37" customWidth="1"/>
    <col min="12289" max="12289" width="6.6328125" style="37" customWidth="1"/>
    <col min="12290" max="12290" width="40.6328125" style="37" customWidth="1"/>
    <col min="12291" max="12294" width="9.36328125" style="37" customWidth="1"/>
    <col min="12295" max="12543" width="9.08984375" style="37"/>
    <col min="12544" max="12544" width="9.36328125" style="37" customWidth="1"/>
    <col min="12545" max="12545" width="6.6328125" style="37" customWidth="1"/>
    <col min="12546" max="12546" width="40.6328125" style="37" customWidth="1"/>
    <col min="12547" max="12550" width="9.36328125" style="37" customWidth="1"/>
    <col min="12551" max="12799" width="9.08984375" style="37"/>
    <col min="12800" max="12800" width="9.36328125" style="37" customWidth="1"/>
    <col min="12801" max="12801" width="6.6328125" style="37" customWidth="1"/>
    <col min="12802" max="12802" width="40.6328125" style="37" customWidth="1"/>
    <col min="12803" max="12806" width="9.36328125" style="37" customWidth="1"/>
    <col min="12807" max="13055" width="9.08984375" style="37"/>
    <col min="13056" max="13056" width="9.36328125" style="37" customWidth="1"/>
    <col min="13057" max="13057" width="6.6328125" style="37" customWidth="1"/>
    <col min="13058" max="13058" width="40.6328125" style="37" customWidth="1"/>
    <col min="13059" max="13062" width="9.36328125" style="37" customWidth="1"/>
    <col min="13063" max="13311" width="9.08984375" style="37"/>
    <col min="13312" max="13312" width="9.36328125" style="37" customWidth="1"/>
    <col min="13313" max="13313" width="6.6328125" style="37" customWidth="1"/>
    <col min="13314" max="13314" width="40.6328125" style="37" customWidth="1"/>
    <col min="13315" max="13318" width="9.36328125" style="37" customWidth="1"/>
    <col min="13319" max="13567" width="9.08984375" style="37"/>
    <col min="13568" max="13568" width="9.36328125" style="37" customWidth="1"/>
    <col min="13569" max="13569" width="6.6328125" style="37" customWidth="1"/>
    <col min="13570" max="13570" width="40.6328125" style="37" customWidth="1"/>
    <col min="13571" max="13574" width="9.36328125" style="37" customWidth="1"/>
    <col min="13575" max="13823" width="9.08984375" style="37"/>
    <col min="13824" max="13824" width="9.36328125" style="37" customWidth="1"/>
    <col min="13825" max="13825" width="6.6328125" style="37" customWidth="1"/>
    <col min="13826" max="13826" width="40.6328125" style="37" customWidth="1"/>
    <col min="13827" max="13830" width="9.36328125" style="37" customWidth="1"/>
    <col min="13831" max="14079" width="9.08984375" style="37"/>
    <col min="14080" max="14080" width="9.36328125" style="37" customWidth="1"/>
    <col min="14081" max="14081" width="6.6328125" style="37" customWidth="1"/>
    <col min="14082" max="14082" width="40.6328125" style="37" customWidth="1"/>
    <col min="14083" max="14086" width="9.36328125" style="37" customWidth="1"/>
    <col min="14087" max="14335" width="9.08984375" style="37"/>
    <col min="14336" max="14336" width="9.36328125" style="37" customWidth="1"/>
    <col min="14337" max="14337" width="6.6328125" style="37" customWidth="1"/>
    <col min="14338" max="14338" width="40.6328125" style="37" customWidth="1"/>
    <col min="14339" max="14342" width="9.36328125" style="37" customWidth="1"/>
    <col min="14343" max="14591" width="9.08984375" style="37"/>
    <col min="14592" max="14592" width="9.36328125" style="37" customWidth="1"/>
    <col min="14593" max="14593" width="6.6328125" style="37" customWidth="1"/>
    <col min="14594" max="14594" width="40.6328125" style="37" customWidth="1"/>
    <col min="14595" max="14598" width="9.36328125" style="37" customWidth="1"/>
    <col min="14599" max="14847" width="9.08984375" style="37"/>
    <col min="14848" max="14848" width="9.36328125" style="37" customWidth="1"/>
    <col min="14849" max="14849" width="6.6328125" style="37" customWidth="1"/>
    <col min="14850" max="14850" width="40.6328125" style="37" customWidth="1"/>
    <col min="14851" max="14854" width="9.36328125" style="37" customWidth="1"/>
    <col min="14855" max="15103" width="9.08984375" style="37"/>
    <col min="15104" max="15104" width="9.36328125" style="37" customWidth="1"/>
    <col min="15105" max="15105" width="6.6328125" style="37" customWidth="1"/>
    <col min="15106" max="15106" width="40.6328125" style="37" customWidth="1"/>
    <col min="15107" max="15110" width="9.36328125" style="37" customWidth="1"/>
    <col min="15111" max="15359" width="9.08984375" style="37"/>
    <col min="15360" max="15360" width="9.36328125" style="37" customWidth="1"/>
    <col min="15361" max="15361" width="6.6328125" style="37" customWidth="1"/>
    <col min="15362" max="15362" width="40.6328125" style="37" customWidth="1"/>
    <col min="15363" max="15366" width="9.36328125" style="37" customWidth="1"/>
    <col min="15367" max="15615" width="9.08984375" style="37"/>
    <col min="15616" max="15616" width="9.36328125" style="37" customWidth="1"/>
    <col min="15617" max="15617" width="6.6328125" style="37" customWidth="1"/>
    <col min="15618" max="15618" width="40.6328125" style="37" customWidth="1"/>
    <col min="15619" max="15622" width="9.36328125" style="37" customWidth="1"/>
    <col min="15623" max="15871" width="9.08984375" style="37"/>
    <col min="15872" max="15872" width="9.36328125" style="37" customWidth="1"/>
    <col min="15873" max="15873" width="6.6328125" style="37" customWidth="1"/>
    <col min="15874" max="15874" width="40.6328125" style="37" customWidth="1"/>
    <col min="15875" max="15878" width="9.36328125" style="37" customWidth="1"/>
    <col min="15879" max="16127" width="9.08984375" style="37"/>
    <col min="16128" max="16128" width="9.36328125" style="37" customWidth="1"/>
    <col min="16129" max="16129" width="6.6328125" style="37" customWidth="1"/>
    <col min="16130" max="16130" width="40.6328125" style="37" customWidth="1"/>
    <col min="16131" max="16134" width="9.36328125" style="37" customWidth="1"/>
    <col min="16135" max="16384" width="9.08984375" style="37"/>
  </cols>
  <sheetData>
    <row r="1" spans="1:7" ht="48" customHeight="1" x14ac:dyDescent="0.25">
      <c r="A1" s="35" t="s">
        <v>1714</v>
      </c>
      <c r="B1" s="36"/>
      <c r="C1" s="533" t="s">
        <v>1715</v>
      </c>
      <c r="D1" s="533"/>
      <c r="E1" s="533"/>
      <c r="F1" s="533"/>
    </row>
    <row r="2" spans="1:7" ht="13" x14ac:dyDescent="0.3">
      <c r="A2" s="38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  <c r="G2" s="251" t="s">
        <v>2982</v>
      </c>
    </row>
    <row r="3" spans="1:7" x14ac:dyDescent="0.25">
      <c r="A3" s="40"/>
      <c r="B3" s="41"/>
      <c r="C3" s="5"/>
      <c r="D3" s="5"/>
      <c r="E3" s="77"/>
      <c r="F3" s="77"/>
    </row>
    <row r="4" spans="1:7" x14ac:dyDescent="0.25">
      <c r="A4" s="153"/>
      <c r="B4" s="59"/>
      <c r="C4" s="14"/>
      <c r="D4" s="14"/>
      <c r="E4" s="151"/>
      <c r="F4" s="151"/>
    </row>
    <row r="5" spans="1:7" ht="26" x14ac:dyDescent="0.25">
      <c r="A5" s="153" t="s">
        <v>1716</v>
      </c>
      <c r="B5" s="239" t="s">
        <v>2780</v>
      </c>
      <c r="C5" s="128" t="s">
        <v>1007</v>
      </c>
      <c r="D5" s="128"/>
      <c r="E5" s="148"/>
      <c r="F5" s="151">
        <f t="shared" ref="F5:F16" si="0">D5*E5</f>
        <v>0</v>
      </c>
      <c r="G5" s="252" t="s">
        <v>2981</v>
      </c>
    </row>
    <row r="6" spans="1:7" ht="39" x14ac:dyDescent="0.25">
      <c r="A6" s="153" t="s">
        <v>1717</v>
      </c>
      <c r="B6" s="232" t="s">
        <v>2782</v>
      </c>
      <c r="C6" s="128" t="s">
        <v>1007</v>
      </c>
      <c r="D6" s="128"/>
      <c r="E6" s="148"/>
      <c r="F6" s="151">
        <f t="shared" si="0"/>
        <v>0</v>
      </c>
      <c r="G6" s="252" t="s">
        <v>2981</v>
      </c>
    </row>
    <row r="7" spans="1:7" ht="26" x14ac:dyDescent="0.25">
      <c r="A7" s="153" t="s">
        <v>1718</v>
      </c>
      <c r="B7" s="52" t="s">
        <v>1719</v>
      </c>
      <c r="C7" s="182" t="s">
        <v>1547</v>
      </c>
      <c r="D7" s="128"/>
      <c r="E7" s="148"/>
      <c r="F7" s="151">
        <f t="shared" si="0"/>
        <v>0</v>
      </c>
    </row>
    <row r="8" spans="1:7" ht="65" x14ac:dyDescent="0.25">
      <c r="A8" s="153" t="s">
        <v>1720</v>
      </c>
      <c r="B8" s="232" t="s">
        <v>2781</v>
      </c>
      <c r="C8" s="128" t="s">
        <v>1007</v>
      </c>
      <c r="D8" s="128"/>
      <c r="E8" s="148"/>
      <c r="F8" s="151">
        <f t="shared" si="0"/>
        <v>0</v>
      </c>
      <c r="G8" s="252" t="s">
        <v>2981</v>
      </c>
    </row>
    <row r="9" spans="1:7" ht="52" x14ac:dyDescent="0.25">
      <c r="A9" s="153" t="s">
        <v>1721</v>
      </c>
      <c r="B9" s="232" t="s">
        <v>2783</v>
      </c>
      <c r="C9" s="128" t="s">
        <v>53</v>
      </c>
      <c r="D9" s="128"/>
      <c r="E9" s="148"/>
      <c r="F9" s="151">
        <f t="shared" si="0"/>
        <v>0</v>
      </c>
      <c r="G9" s="252" t="s">
        <v>2981</v>
      </c>
    </row>
    <row r="10" spans="1:7" ht="52" x14ac:dyDescent="0.25">
      <c r="A10" s="153" t="s">
        <v>1722</v>
      </c>
      <c r="B10" s="232" t="s">
        <v>2784</v>
      </c>
      <c r="C10" s="128" t="s">
        <v>53</v>
      </c>
      <c r="D10" s="128"/>
      <c r="E10" s="148"/>
      <c r="F10" s="151">
        <f t="shared" si="0"/>
        <v>0</v>
      </c>
      <c r="G10" s="252" t="s">
        <v>2981</v>
      </c>
    </row>
    <row r="11" spans="1:7" ht="26" x14ac:dyDescent="0.25">
      <c r="A11" s="153" t="s">
        <v>1723</v>
      </c>
      <c r="B11" s="232" t="s">
        <v>2785</v>
      </c>
      <c r="C11" s="128" t="s">
        <v>1007</v>
      </c>
      <c r="D11" s="128"/>
      <c r="E11" s="148"/>
      <c r="F11" s="151">
        <f t="shared" si="0"/>
        <v>0</v>
      </c>
      <c r="G11" s="252" t="s">
        <v>2981</v>
      </c>
    </row>
    <row r="12" spans="1:7" ht="52" x14ac:dyDescent="0.25">
      <c r="A12" s="153" t="s">
        <v>1724</v>
      </c>
      <c r="B12" s="232" t="s">
        <v>2786</v>
      </c>
      <c r="C12" s="128" t="s">
        <v>53</v>
      </c>
      <c r="D12" s="128"/>
      <c r="E12" s="148"/>
      <c r="F12" s="151">
        <f t="shared" si="0"/>
        <v>0</v>
      </c>
      <c r="G12" s="252" t="s">
        <v>2981</v>
      </c>
    </row>
    <row r="13" spans="1:7" ht="52" x14ac:dyDescent="0.25">
      <c r="A13" s="153" t="s">
        <v>1725</v>
      </c>
      <c r="B13" s="232" t="s">
        <v>2787</v>
      </c>
      <c r="C13" s="128" t="s">
        <v>53</v>
      </c>
      <c r="D13" s="128"/>
      <c r="E13" s="148"/>
      <c r="F13" s="151">
        <f t="shared" si="0"/>
        <v>0</v>
      </c>
      <c r="G13" s="252" t="s">
        <v>2981</v>
      </c>
    </row>
    <row r="14" spans="1:7" ht="26" x14ac:dyDescent="0.25">
      <c r="A14" s="153" t="s">
        <v>1726</v>
      </c>
      <c r="B14" s="232" t="s">
        <v>2788</v>
      </c>
      <c r="C14" s="128" t="s">
        <v>1007</v>
      </c>
      <c r="D14" s="128"/>
      <c r="E14" s="148"/>
      <c r="F14" s="151">
        <f t="shared" si="0"/>
        <v>0</v>
      </c>
      <c r="G14" s="252" t="s">
        <v>2981</v>
      </c>
    </row>
    <row r="15" spans="1:7" ht="52" x14ac:dyDescent="0.25">
      <c r="A15" s="153" t="s">
        <v>1727</v>
      </c>
      <c r="B15" s="232" t="s">
        <v>2789</v>
      </c>
      <c r="C15" s="128" t="s">
        <v>53</v>
      </c>
      <c r="D15" s="128"/>
      <c r="E15" s="148"/>
      <c r="F15" s="151">
        <f t="shared" si="0"/>
        <v>0</v>
      </c>
      <c r="G15" s="252" t="s">
        <v>2981</v>
      </c>
    </row>
    <row r="16" spans="1:7" ht="52" x14ac:dyDescent="0.25">
      <c r="A16" s="153" t="s">
        <v>1728</v>
      </c>
      <c r="B16" s="232" t="s">
        <v>2790</v>
      </c>
      <c r="C16" s="128" t="s">
        <v>53</v>
      </c>
      <c r="D16" s="128"/>
      <c r="E16" s="148"/>
      <c r="F16" s="151">
        <f t="shared" si="0"/>
        <v>0</v>
      </c>
      <c r="G16" s="252" t="s">
        <v>2981</v>
      </c>
    </row>
    <row r="17" spans="1:6" ht="13" x14ac:dyDescent="0.25">
      <c r="A17" s="153"/>
      <c r="B17" s="126"/>
      <c r="C17" s="14"/>
      <c r="D17" s="14"/>
      <c r="E17" s="152"/>
      <c r="F17" s="151"/>
    </row>
    <row r="18" spans="1:6" ht="13" x14ac:dyDescent="0.25">
      <c r="A18" s="153"/>
      <c r="B18" s="124"/>
      <c r="C18" s="14"/>
      <c r="D18" s="14"/>
      <c r="E18" s="152"/>
      <c r="F18" s="151"/>
    </row>
    <row r="19" spans="1:6" x14ac:dyDescent="0.25">
      <c r="A19" s="59"/>
      <c r="B19" s="55"/>
      <c r="C19"/>
      <c r="D19" s="14"/>
      <c r="E19" s="152"/>
      <c r="F19" s="151"/>
    </row>
    <row r="20" spans="1:6" x14ac:dyDescent="0.25">
      <c r="A20" s="134" t="s">
        <v>19</v>
      </c>
      <c r="B20" s="134"/>
      <c r="C20" s="141"/>
      <c r="D20" s="144"/>
      <c r="E20" s="136"/>
      <c r="F20" s="136">
        <f>SUM(F5:F19)</f>
        <v>0</v>
      </c>
    </row>
    <row r="1048296" spans="3:3" x14ac:dyDescent="0.25">
      <c r="C1048296" s="49"/>
    </row>
  </sheetData>
  <mergeCells count="1">
    <mergeCell ref="C1:F1"/>
  </mergeCells>
  <pageMargins left="0.75" right="0.75" top="1" bottom="1" header="0.5" footer="0.5"/>
  <pageSetup paperSize="9" scale="63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9720F-75CC-4E82-B2D9-DFF58A8B83D0}">
  <dimension ref="A1:F1048291"/>
  <sheetViews>
    <sheetView view="pageBreakPreview" zoomScaleNormal="100" zoomScaleSheetLayoutView="100" workbookViewId="0">
      <selection activeCell="C1" sqref="C1:F1"/>
    </sheetView>
  </sheetViews>
  <sheetFormatPr defaultRowHeight="12.5" x14ac:dyDescent="0.25"/>
  <cols>
    <col min="1" max="1" width="9.36328125" style="37" customWidth="1"/>
    <col min="2" max="2" width="40.6328125" style="37" customWidth="1"/>
    <col min="3" max="3" width="25.54296875" style="37" bestFit="1" customWidth="1"/>
    <col min="4" max="6" width="20.6328125" style="37" customWidth="1"/>
    <col min="7" max="255" width="9.08984375" style="37"/>
    <col min="256" max="256" width="9.36328125" style="37" customWidth="1"/>
    <col min="257" max="257" width="6.6328125" style="37" customWidth="1"/>
    <col min="258" max="258" width="40.6328125" style="37" customWidth="1"/>
    <col min="259" max="262" width="9.36328125" style="37" customWidth="1"/>
    <col min="263" max="511" width="9.08984375" style="37"/>
    <col min="512" max="512" width="9.36328125" style="37" customWidth="1"/>
    <col min="513" max="513" width="6.6328125" style="37" customWidth="1"/>
    <col min="514" max="514" width="40.6328125" style="37" customWidth="1"/>
    <col min="515" max="518" width="9.36328125" style="37" customWidth="1"/>
    <col min="519" max="767" width="9.08984375" style="37"/>
    <col min="768" max="768" width="9.36328125" style="37" customWidth="1"/>
    <col min="769" max="769" width="6.6328125" style="37" customWidth="1"/>
    <col min="770" max="770" width="40.6328125" style="37" customWidth="1"/>
    <col min="771" max="774" width="9.36328125" style="37" customWidth="1"/>
    <col min="775" max="1023" width="9.08984375" style="37"/>
    <col min="1024" max="1024" width="9.36328125" style="37" customWidth="1"/>
    <col min="1025" max="1025" width="6.6328125" style="37" customWidth="1"/>
    <col min="1026" max="1026" width="40.6328125" style="37" customWidth="1"/>
    <col min="1027" max="1030" width="9.36328125" style="37" customWidth="1"/>
    <col min="1031" max="1279" width="9.08984375" style="37"/>
    <col min="1280" max="1280" width="9.36328125" style="37" customWidth="1"/>
    <col min="1281" max="1281" width="6.6328125" style="37" customWidth="1"/>
    <col min="1282" max="1282" width="40.6328125" style="37" customWidth="1"/>
    <col min="1283" max="1286" width="9.36328125" style="37" customWidth="1"/>
    <col min="1287" max="1535" width="9.08984375" style="37"/>
    <col min="1536" max="1536" width="9.36328125" style="37" customWidth="1"/>
    <col min="1537" max="1537" width="6.6328125" style="37" customWidth="1"/>
    <col min="1538" max="1538" width="40.6328125" style="37" customWidth="1"/>
    <col min="1539" max="1542" width="9.36328125" style="37" customWidth="1"/>
    <col min="1543" max="1791" width="9.08984375" style="37"/>
    <col min="1792" max="1792" width="9.36328125" style="37" customWidth="1"/>
    <col min="1793" max="1793" width="6.6328125" style="37" customWidth="1"/>
    <col min="1794" max="1794" width="40.6328125" style="37" customWidth="1"/>
    <col min="1795" max="1798" width="9.36328125" style="37" customWidth="1"/>
    <col min="1799" max="2047" width="9.08984375" style="37"/>
    <col min="2048" max="2048" width="9.36328125" style="37" customWidth="1"/>
    <col min="2049" max="2049" width="6.6328125" style="37" customWidth="1"/>
    <col min="2050" max="2050" width="40.6328125" style="37" customWidth="1"/>
    <col min="2051" max="2054" width="9.36328125" style="37" customWidth="1"/>
    <col min="2055" max="2303" width="9.08984375" style="37"/>
    <col min="2304" max="2304" width="9.36328125" style="37" customWidth="1"/>
    <col min="2305" max="2305" width="6.6328125" style="37" customWidth="1"/>
    <col min="2306" max="2306" width="40.6328125" style="37" customWidth="1"/>
    <col min="2307" max="2310" width="9.36328125" style="37" customWidth="1"/>
    <col min="2311" max="2559" width="9.08984375" style="37"/>
    <col min="2560" max="2560" width="9.36328125" style="37" customWidth="1"/>
    <col min="2561" max="2561" width="6.6328125" style="37" customWidth="1"/>
    <col min="2562" max="2562" width="40.6328125" style="37" customWidth="1"/>
    <col min="2563" max="2566" width="9.36328125" style="37" customWidth="1"/>
    <col min="2567" max="2815" width="9.08984375" style="37"/>
    <col min="2816" max="2816" width="9.36328125" style="37" customWidth="1"/>
    <col min="2817" max="2817" width="6.6328125" style="37" customWidth="1"/>
    <col min="2818" max="2818" width="40.6328125" style="37" customWidth="1"/>
    <col min="2819" max="2822" width="9.36328125" style="37" customWidth="1"/>
    <col min="2823" max="3071" width="9.08984375" style="37"/>
    <col min="3072" max="3072" width="9.36328125" style="37" customWidth="1"/>
    <col min="3073" max="3073" width="6.6328125" style="37" customWidth="1"/>
    <col min="3074" max="3074" width="40.6328125" style="37" customWidth="1"/>
    <col min="3075" max="3078" width="9.36328125" style="37" customWidth="1"/>
    <col min="3079" max="3327" width="9.08984375" style="37"/>
    <col min="3328" max="3328" width="9.36328125" style="37" customWidth="1"/>
    <col min="3329" max="3329" width="6.6328125" style="37" customWidth="1"/>
    <col min="3330" max="3330" width="40.6328125" style="37" customWidth="1"/>
    <col min="3331" max="3334" width="9.36328125" style="37" customWidth="1"/>
    <col min="3335" max="3583" width="9.08984375" style="37"/>
    <col min="3584" max="3584" width="9.36328125" style="37" customWidth="1"/>
    <col min="3585" max="3585" width="6.6328125" style="37" customWidth="1"/>
    <col min="3586" max="3586" width="40.6328125" style="37" customWidth="1"/>
    <col min="3587" max="3590" width="9.36328125" style="37" customWidth="1"/>
    <col min="3591" max="3839" width="9.08984375" style="37"/>
    <col min="3840" max="3840" width="9.36328125" style="37" customWidth="1"/>
    <col min="3841" max="3841" width="6.6328125" style="37" customWidth="1"/>
    <col min="3842" max="3842" width="40.6328125" style="37" customWidth="1"/>
    <col min="3843" max="3846" width="9.36328125" style="37" customWidth="1"/>
    <col min="3847" max="4095" width="9.08984375" style="37"/>
    <col min="4096" max="4096" width="9.36328125" style="37" customWidth="1"/>
    <col min="4097" max="4097" width="6.6328125" style="37" customWidth="1"/>
    <col min="4098" max="4098" width="40.6328125" style="37" customWidth="1"/>
    <col min="4099" max="4102" width="9.36328125" style="37" customWidth="1"/>
    <col min="4103" max="4351" width="9.08984375" style="37"/>
    <col min="4352" max="4352" width="9.36328125" style="37" customWidth="1"/>
    <col min="4353" max="4353" width="6.6328125" style="37" customWidth="1"/>
    <col min="4354" max="4354" width="40.6328125" style="37" customWidth="1"/>
    <col min="4355" max="4358" width="9.36328125" style="37" customWidth="1"/>
    <col min="4359" max="4607" width="9.08984375" style="37"/>
    <col min="4608" max="4608" width="9.36328125" style="37" customWidth="1"/>
    <col min="4609" max="4609" width="6.6328125" style="37" customWidth="1"/>
    <col min="4610" max="4610" width="40.6328125" style="37" customWidth="1"/>
    <col min="4611" max="4614" width="9.36328125" style="37" customWidth="1"/>
    <col min="4615" max="4863" width="9.08984375" style="37"/>
    <col min="4864" max="4864" width="9.36328125" style="37" customWidth="1"/>
    <col min="4865" max="4865" width="6.6328125" style="37" customWidth="1"/>
    <col min="4866" max="4866" width="40.6328125" style="37" customWidth="1"/>
    <col min="4867" max="4870" width="9.36328125" style="37" customWidth="1"/>
    <col min="4871" max="5119" width="9.08984375" style="37"/>
    <col min="5120" max="5120" width="9.36328125" style="37" customWidth="1"/>
    <col min="5121" max="5121" width="6.6328125" style="37" customWidth="1"/>
    <col min="5122" max="5122" width="40.6328125" style="37" customWidth="1"/>
    <col min="5123" max="5126" width="9.36328125" style="37" customWidth="1"/>
    <col min="5127" max="5375" width="9.08984375" style="37"/>
    <col min="5376" max="5376" width="9.36328125" style="37" customWidth="1"/>
    <col min="5377" max="5377" width="6.6328125" style="37" customWidth="1"/>
    <col min="5378" max="5378" width="40.6328125" style="37" customWidth="1"/>
    <col min="5379" max="5382" width="9.36328125" style="37" customWidth="1"/>
    <col min="5383" max="5631" width="9.08984375" style="37"/>
    <col min="5632" max="5632" width="9.36328125" style="37" customWidth="1"/>
    <col min="5633" max="5633" width="6.6328125" style="37" customWidth="1"/>
    <col min="5634" max="5634" width="40.6328125" style="37" customWidth="1"/>
    <col min="5635" max="5638" width="9.36328125" style="37" customWidth="1"/>
    <col min="5639" max="5887" width="9.08984375" style="37"/>
    <col min="5888" max="5888" width="9.36328125" style="37" customWidth="1"/>
    <col min="5889" max="5889" width="6.6328125" style="37" customWidth="1"/>
    <col min="5890" max="5890" width="40.6328125" style="37" customWidth="1"/>
    <col min="5891" max="5894" width="9.36328125" style="37" customWidth="1"/>
    <col min="5895" max="6143" width="9.08984375" style="37"/>
    <col min="6144" max="6144" width="9.36328125" style="37" customWidth="1"/>
    <col min="6145" max="6145" width="6.6328125" style="37" customWidth="1"/>
    <col min="6146" max="6146" width="40.6328125" style="37" customWidth="1"/>
    <col min="6147" max="6150" width="9.36328125" style="37" customWidth="1"/>
    <col min="6151" max="6399" width="9.08984375" style="37"/>
    <col min="6400" max="6400" width="9.36328125" style="37" customWidth="1"/>
    <col min="6401" max="6401" width="6.6328125" style="37" customWidth="1"/>
    <col min="6402" max="6402" width="40.6328125" style="37" customWidth="1"/>
    <col min="6403" max="6406" width="9.36328125" style="37" customWidth="1"/>
    <col min="6407" max="6655" width="9.08984375" style="37"/>
    <col min="6656" max="6656" width="9.36328125" style="37" customWidth="1"/>
    <col min="6657" max="6657" width="6.6328125" style="37" customWidth="1"/>
    <col min="6658" max="6658" width="40.6328125" style="37" customWidth="1"/>
    <col min="6659" max="6662" width="9.36328125" style="37" customWidth="1"/>
    <col min="6663" max="6911" width="9.08984375" style="37"/>
    <col min="6912" max="6912" width="9.36328125" style="37" customWidth="1"/>
    <col min="6913" max="6913" width="6.6328125" style="37" customWidth="1"/>
    <col min="6914" max="6914" width="40.6328125" style="37" customWidth="1"/>
    <col min="6915" max="6918" width="9.36328125" style="37" customWidth="1"/>
    <col min="6919" max="7167" width="9.08984375" style="37"/>
    <col min="7168" max="7168" width="9.36328125" style="37" customWidth="1"/>
    <col min="7169" max="7169" width="6.6328125" style="37" customWidth="1"/>
    <col min="7170" max="7170" width="40.6328125" style="37" customWidth="1"/>
    <col min="7171" max="7174" width="9.36328125" style="37" customWidth="1"/>
    <col min="7175" max="7423" width="9.08984375" style="37"/>
    <col min="7424" max="7424" width="9.36328125" style="37" customWidth="1"/>
    <col min="7425" max="7425" width="6.6328125" style="37" customWidth="1"/>
    <col min="7426" max="7426" width="40.6328125" style="37" customWidth="1"/>
    <col min="7427" max="7430" width="9.36328125" style="37" customWidth="1"/>
    <col min="7431" max="7679" width="9.08984375" style="37"/>
    <col min="7680" max="7680" width="9.36328125" style="37" customWidth="1"/>
    <col min="7681" max="7681" width="6.6328125" style="37" customWidth="1"/>
    <col min="7682" max="7682" width="40.6328125" style="37" customWidth="1"/>
    <col min="7683" max="7686" width="9.36328125" style="37" customWidth="1"/>
    <col min="7687" max="7935" width="9.08984375" style="37"/>
    <col min="7936" max="7936" width="9.36328125" style="37" customWidth="1"/>
    <col min="7937" max="7937" width="6.6328125" style="37" customWidth="1"/>
    <col min="7938" max="7938" width="40.6328125" style="37" customWidth="1"/>
    <col min="7939" max="7942" width="9.36328125" style="37" customWidth="1"/>
    <col min="7943" max="8191" width="9.08984375" style="37"/>
    <col min="8192" max="8192" width="9.36328125" style="37" customWidth="1"/>
    <col min="8193" max="8193" width="6.6328125" style="37" customWidth="1"/>
    <col min="8194" max="8194" width="40.6328125" style="37" customWidth="1"/>
    <col min="8195" max="8198" width="9.36328125" style="37" customWidth="1"/>
    <col min="8199" max="8447" width="9.08984375" style="37"/>
    <col min="8448" max="8448" width="9.36328125" style="37" customWidth="1"/>
    <col min="8449" max="8449" width="6.6328125" style="37" customWidth="1"/>
    <col min="8450" max="8450" width="40.6328125" style="37" customWidth="1"/>
    <col min="8451" max="8454" width="9.36328125" style="37" customWidth="1"/>
    <col min="8455" max="8703" width="9.08984375" style="37"/>
    <col min="8704" max="8704" width="9.36328125" style="37" customWidth="1"/>
    <col min="8705" max="8705" width="6.6328125" style="37" customWidth="1"/>
    <col min="8706" max="8706" width="40.6328125" style="37" customWidth="1"/>
    <col min="8707" max="8710" width="9.36328125" style="37" customWidth="1"/>
    <col min="8711" max="8959" width="9.08984375" style="37"/>
    <col min="8960" max="8960" width="9.36328125" style="37" customWidth="1"/>
    <col min="8961" max="8961" width="6.6328125" style="37" customWidth="1"/>
    <col min="8962" max="8962" width="40.6328125" style="37" customWidth="1"/>
    <col min="8963" max="8966" width="9.36328125" style="37" customWidth="1"/>
    <col min="8967" max="9215" width="9.08984375" style="37"/>
    <col min="9216" max="9216" width="9.36328125" style="37" customWidth="1"/>
    <col min="9217" max="9217" width="6.6328125" style="37" customWidth="1"/>
    <col min="9218" max="9218" width="40.6328125" style="37" customWidth="1"/>
    <col min="9219" max="9222" width="9.36328125" style="37" customWidth="1"/>
    <col min="9223" max="9471" width="9.08984375" style="37"/>
    <col min="9472" max="9472" width="9.36328125" style="37" customWidth="1"/>
    <col min="9473" max="9473" width="6.6328125" style="37" customWidth="1"/>
    <col min="9474" max="9474" width="40.6328125" style="37" customWidth="1"/>
    <col min="9475" max="9478" width="9.36328125" style="37" customWidth="1"/>
    <col min="9479" max="9727" width="9.08984375" style="37"/>
    <col min="9728" max="9728" width="9.36328125" style="37" customWidth="1"/>
    <col min="9729" max="9729" width="6.6328125" style="37" customWidth="1"/>
    <col min="9730" max="9730" width="40.6328125" style="37" customWidth="1"/>
    <col min="9731" max="9734" width="9.36328125" style="37" customWidth="1"/>
    <col min="9735" max="9983" width="9.08984375" style="37"/>
    <col min="9984" max="9984" width="9.36328125" style="37" customWidth="1"/>
    <col min="9985" max="9985" width="6.6328125" style="37" customWidth="1"/>
    <col min="9986" max="9986" width="40.6328125" style="37" customWidth="1"/>
    <col min="9987" max="9990" width="9.36328125" style="37" customWidth="1"/>
    <col min="9991" max="10239" width="9.08984375" style="37"/>
    <col min="10240" max="10240" width="9.36328125" style="37" customWidth="1"/>
    <col min="10241" max="10241" width="6.6328125" style="37" customWidth="1"/>
    <col min="10242" max="10242" width="40.6328125" style="37" customWidth="1"/>
    <col min="10243" max="10246" width="9.36328125" style="37" customWidth="1"/>
    <col min="10247" max="10495" width="9.08984375" style="37"/>
    <col min="10496" max="10496" width="9.36328125" style="37" customWidth="1"/>
    <col min="10497" max="10497" width="6.6328125" style="37" customWidth="1"/>
    <col min="10498" max="10498" width="40.6328125" style="37" customWidth="1"/>
    <col min="10499" max="10502" width="9.36328125" style="37" customWidth="1"/>
    <col min="10503" max="10751" width="9.08984375" style="37"/>
    <col min="10752" max="10752" width="9.36328125" style="37" customWidth="1"/>
    <col min="10753" max="10753" width="6.6328125" style="37" customWidth="1"/>
    <col min="10754" max="10754" width="40.6328125" style="37" customWidth="1"/>
    <col min="10755" max="10758" width="9.36328125" style="37" customWidth="1"/>
    <col min="10759" max="11007" width="9.08984375" style="37"/>
    <col min="11008" max="11008" width="9.36328125" style="37" customWidth="1"/>
    <col min="11009" max="11009" width="6.6328125" style="37" customWidth="1"/>
    <col min="11010" max="11010" width="40.6328125" style="37" customWidth="1"/>
    <col min="11011" max="11014" width="9.36328125" style="37" customWidth="1"/>
    <col min="11015" max="11263" width="9.08984375" style="37"/>
    <col min="11264" max="11264" width="9.36328125" style="37" customWidth="1"/>
    <col min="11265" max="11265" width="6.6328125" style="37" customWidth="1"/>
    <col min="11266" max="11266" width="40.6328125" style="37" customWidth="1"/>
    <col min="11267" max="11270" width="9.36328125" style="37" customWidth="1"/>
    <col min="11271" max="11519" width="9.08984375" style="37"/>
    <col min="11520" max="11520" width="9.36328125" style="37" customWidth="1"/>
    <col min="11521" max="11521" width="6.6328125" style="37" customWidth="1"/>
    <col min="11522" max="11522" width="40.6328125" style="37" customWidth="1"/>
    <col min="11523" max="11526" width="9.36328125" style="37" customWidth="1"/>
    <col min="11527" max="11775" width="9.08984375" style="37"/>
    <col min="11776" max="11776" width="9.36328125" style="37" customWidth="1"/>
    <col min="11777" max="11777" width="6.6328125" style="37" customWidth="1"/>
    <col min="11778" max="11778" width="40.6328125" style="37" customWidth="1"/>
    <col min="11779" max="11782" width="9.36328125" style="37" customWidth="1"/>
    <col min="11783" max="12031" width="9.08984375" style="37"/>
    <col min="12032" max="12032" width="9.36328125" style="37" customWidth="1"/>
    <col min="12033" max="12033" width="6.6328125" style="37" customWidth="1"/>
    <col min="12034" max="12034" width="40.6328125" style="37" customWidth="1"/>
    <col min="12035" max="12038" width="9.36328125" style="37" customWidth="1"/>
    <col min="12039" max="12287" width="9.08984375" style="37"/>
    <col min="12288" max="12288" width="9.36328125" style="37" customWidth="1"/>
    <col min="12289" max="12289" width="6.6328125" style="37" customWidth="1"/>
    <col min="12290" max="12290" width="40.6328125" style="37" customWidth="1"/>
    <col min="12291" max="12294" width="9.36328125" style="37" customWidth="1"/>
    <col min="12295" max="12543" width="9.08984375" style="37"/>
    <col min="12544" max="12544" width="9.36328125" style="37" customWidth="1"/>
    <col min="12545" max="12545" width="6.6328125" style="37" customWidth="1"/>
    <col min="12546" max="12546" width="40.6328125" style="37" customWidth="1"/>
    <col min="12547" max="12550" width="9.36328125" style="37" customWidth="1"/>
    <col min="12551" max="12799" width="9.08984375" style="37"/>
    <col min="12800" max="12800" width="9.36328125" style="37" customWidth="1"/>
    <col min="12801" max="12801" width="6.6328125" style="37" customWidth="1"/>
    <col min="12802" max="12802" width="40.6328125" style="37" customWidth="1"/>
    <col min="12803" max="12806" width="9.36328125" style="37" customWidth="1"/>
    <col min="12807" max="13055" width="9.08984375" style="37"/>
    <col min="13056" max="13056" width="9.36328125" style="37" customWidth="1"/>
    <col min="13057" max="13057" width="6.6328125" style="37" customWidth="1"/>
    <col min="13058" max="13058" width="40.6328125" style="37" customWidth="1"/>
    <col min="13059" max="13062" width="9.36328125" style="37" customWidth="1"/>
    <col min="13063" max="13311" width="9.08984375" style="37"/>
    <col min="13312" max="13312" width="9.36328125" style="37" customWidth="1"/>
    <col min="13313" max="13313" width="6.6328125" style="37" customWidth="1"/>
    <col min="13314" max="13314" width="40.6328125" style="37" customWidth="1"/>
    <col min="13315" max="13318" width="9.36328125" style="37" customWidth="1"/>
    <col min="13319" max="13567" width="9.08984375" style="37"/>
    <col min="13568" max="13568" width="9.36328125" style="37" customWidth="1"/>
    <col min="13569" max="13569" width="6.6328125" style="37" customWidth="1"/>
    <col min="13570" max="13570" width="40.6328125" style="37" customWidth="1"/>
    <col min="13571" max="13574" width="9.36328125" style="37" customWidth="1"/>
    <col min="13575" max="13823" width="9.08984375" style="37"/>
    <col min="13824" max="13824" width="9.36328125" style="37" customWidth="1"/>
    <col min="13825" max="13825" width="6.6328125" style="37" customWidth="1"/>
    <col min="13826" max="13826" width="40.6328125" style="37" customWidth="1"/>
    <col min="13827" max="13830" width="9.36328125" style="37" customWidth="1"/>
    <col min="13831" max="14079" width="9.08984375" style="37"/>
    <col min="14080" max="14080" width="9.36328125" style="37" customWidth="1"/>
    <col min="14081" max="14081" width="6.6328125" style="37" customWidth="1"/>
    <col min="14082" max="14082" width="40.6328125" style="37" customWidth="1"/>
    <col min="14083" max="14086" width="9.36328125" style="37" customWidth="1"/>
    <col min="14087" max="14335" width="9.08984375" style="37"/>
    <col min="14336" max="14336" width="9.36328125" style="37" customWidth="1"/>
    <col min="14337" max="14337" width="6.6328125" style="37" customWidth="1"/>
    <col min="14338" max="14338" width="40.6328125" style="37" customWidth="1"/>
    <col min="14339" max="14342" width="9.36328125" style="37" customWidth="1"/>
    <col min="14343" max="14591" width="9.08984375" style="37"/>
    <col min="14592" max="14592" width="9.36328125" style="37" customWidth="1"/>
    <col min="14593" max="14593" width="6.6328125" style="37" customWidth="1"/>
    <col min="14594" max="14594" width="40.6328125" style="37" customWidth="1"/>
    <col min="14595" max="14598" width="9.36328125" style="37" customWidth="1"/>
    <col min="14599" max="14847" width="9.08984375" style="37"/>
    <col min="14848" max="14848" width="9.36328125" style="37" customWidth="1"/>
    <col min="14849" max="14849" width="6.6328125" style="37" customWidth="1"/>
    <col min="14850" max="14850" width="40.6328125" style="37" customWidth="1"/>
    <col min="14851" max="14854" width="9.36328125" style="37" customWidth="1"/>
    <col min="14855" max="15103" width="9.08984375" style="37"/>
    <col min="15104" max="15104" width="9.36328125" style="37" customWidth="1"/>
    <col min="15105" max="15105" width="6.6328125" style="37" customWidth="1"/>
    <col min="15106" max="15106" width="40.6328125" style="37" customWidth="1"/>
    <col min="15107" max="15110" width="9.36328125" style="37" customWidth="1"/>
    <col min="15111" max="15359" width="9.08984375" style="37"/>
    <col min="15360" max="15360" width="9.36328125" style="37" customWidth="1"/>
    <col min="15361" max="15361" width="6.6328125" style="37" customWidth="1"/>
    <col min="15362" max="15362" width="40.6328125" style="37" customWidth="1"/>
    <col min="15363" max="15366" width="9.36328125" style="37" customWidth="1"/>
    <col min="15367" max="15615" width="9.08984375" style="37"/>
    <col min="15616" max="15616" width="9.36328125" style="37" customWidth="1"/>
    <col min="15617" max="15617" width="6.6328125" style="37" customWidth="1"/>
    <col min="15618" max="15618" width="40.6328125" style="37" customWidth="1"/>
    <col min="15619" max="15622" width="9.36328125" style="37" customWidth="1"/>
    <col min="15623" max="15871" width="9.08984375" style="37"/>
    <col min="15872" max="15872" width="9.36328125" style="37" customWidth="1"/>
    <col min="15873" max="15873" width="6.6328125" style="37" customWidth="1"/>
    <col min="15874" max="15874" width="40.6328125" style="37" customWidth="1"/>
    <col min="15875" max="15878" width="9.36328125" style="37" customWidth="1"/>
    <col min="15879" max="16127" width="9.08984375" style="37"/>
    <col min="16128" max="16128" width="9.36328125" style="37" customWidth="1"/>
    <col min="16129" max="16129" width="6.6328125" style="37" customWidth="1"/>
    <col min="16130" max="16130" width="40.6328125" style="37" customWidth="1"/>
    <col min="16131" max="16134" width="9.36328125" style="37" customWidth="1"/>
    <col min="16135" max="16384" width="9.08984375" style="37"/>
  </cols>
  <sheetData>
    <row r="1" spans="1:6" ht="48" customHeight="1" x14ac:dyDescent="0.25">
      <c r="A1" s="35" t="s">
        <v>1729</v>
      </c>
      <c r="B1" s="36"/>
      <c r="C1" s="533" t="s">
        <v>1730</v>
      </c>
      <c r="D1" s="533"/>
      <c r="E1" s="533"/>
      <c r="F1" s="533"/>
    </row>
    <row r="2" spans="1:6" ht="13" x14ac:dyDescent="0.25">
      <c r="A2" s="38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</row>
    <row r="3" spans="1:6" x14ac:dyDescent="0.25">
      <c r="A3" s="40"/>
      <c r="B3" s="41"/>
      <c r="C3" s="5"/>
      <c r="D3" s="5"/>
      <c r="E3" s="81"/>
      <c r="F3" s="77"/>
    </row>
    <row r="4" spans="1:6" x14ac:dyDescent="0.25">
      <c r="A4" s="153"/>
      <c r="B4" s="59"/>
      <c r="C4" s="14"/>
      <c r="D4" s="14"/>
      <c r="E4" s="152"/>
      <c r="F4" s="151"/>
    </row>
    <row r="5" spans="1:6" ht="26" x14ac:dyDescent="0.25">
      <c r="A5" s="153" t="s">
        <v>1731</v>
      </c>
      <c r="B5" s="119" t="s">
        <v>1732</v>
      </c>
      <c r="C5" s="128" t="s">
        <v>51</v>
      </c>
      <c r="D5" s="128"/>
      <c r="E5" s="148"/>
      <c r="F5" s="151">
        <f t="shared" ref="F5:F11" si="0">D5*E5</f>
        <v>0</v>
      </c>
    </row>
    <row r="6" spans="1:6" ht="26" x14ac:dyDescent="0.25">
      <c r="A6" s="153" t="s">
        <v>1733</v>
      </c>
      <c r="B6" s="52" t="s">
        <v>2792</v>
      </c>
      <c r="C6" s="128" t="s">
        <v>1007</v>
      </c>
      <c r="D6" s="128"/>
      <c r="E6" s="148"/>
      <c r="F6" s="151">
        <f t="shared" si="0"/>
        <v>0</v>
      </c>
    </row>
    <row r="7" spans="1:6" ht="26" x14ac:dyDescent="0.25">
      <c r="A7" s="153" t="s">
        <v>1734</v>
      </c>
      <c r="B7" s="52" t="s">
        <v>1735</v>
      </c>
      <c r="C7" s="186" t="s">
        <v>1736</v>
      </c>
      <c r="D7" s="128"/>
      <c r="E7" s="148"/>
      <c r="F7" s="151">
        <f t="shared" si="0"/>
        <v>0</v>
      </c>
    </row>
    <row r="8" spans="1:6" ht="26" x14ac:dyDescent="0.25">
      <c r="A8" s="153" t="s">
        <v>1737</v>
      </c>
      <c r="B8" s="52" t="s">
        <v>2793</v>
      </c>
      <c r="C8" s="128" t="s">
        <v>1007</v>
      </c>
      <c r="D8" s="128"/>
      <c r="E8" s="148"/>
      <c r="F8" s="151">
        <f t="shared" si="0"/>
        <v>0</v>
      </c>
    </row>
    <row r="9" spans="1:6" ht="26" x14ac:dyDescent="0.25">
      <c r="A9" s="153" t="s">
        <v>1738</v>
      </c>
      <c r="B9" s="52" t="s">
        <v>1739</v>
      </c>
      <c r="C9" s="128" t="s">
        <v>53</v>
      </c>
      <c r="D9" s="128"/>
      <c r="E9" s="148"/>
      <c r="F9" s="151">
        <f t="shared" si="0"/>
        <v>0</v>
      </c>
    </row>
    <row r="10" spans="1:6" ht="26" x14ac:dyDescent="0.25">
      <c r="A10" s="153" t="s">
        <v>1740</v>
      </c>
      <c r="B10" s="52" t="s">
        <v>2791</v>
      </c>
      <c r="C10" s="128" t="s">
        <v>1007</v>
      </c>
      <c r="D10" s="128"/>
      <c r="E10" s="148"/>
      <c r="F10" s="151">
        <f t="shared" si="0"/>
        <v>0</v>
      </c>
    </row>
    <row r="11" spans="1:6" ht="26" x14ac:dyDescent="0.25">
      <c r="A11" s="153" t="s">
        <v>1741</v>
      </c>
      <c r="B11" s="52" t="s">
        <v>1742</v>
      </c>
      <c r="C11" s="128" t="s">
        <v>53</v>
      </c>
      <c r="D11" s="128"/>
      <c r="E11" s="148"/>
      <c r="F11" s="151">
        <f t="shared" si="0"/>
        <v>0</v>
      </c>
    </row>
    <row r="12" spans="1:6" ht="13" x14ac:dyDescent="0.25">
      <c r="A12" s="153"/>
      <c r="B12" s="52"/>
      <c r="C12" s="14"/>
      <c r="D12" s="14"/>
      <c r="E12" s="152"/>
      <c r="F12" s="151"/>
    </row>
    <row r="13" spans="1:6" ht="13" x14ac:dyDescent="0.25">
      <c r="A13" s="187"/>
      <c r="B13" s="188"/>
      <c r="C13" s="185"/>
      <c r="D13" s="14"/>
      <c r="E13" s="152"/>
      <c r="F13" s="151"/>
    </row>
    <row r="14" spans="1:6" x14ac:dyDescent="0.25">
      <c r="A14" s="59"/>
      <c r="B14" s="55"/>
      <c r="C14" s="121"/>
      <c r="D14" s="14"/>
      <c r="E14" s="152"/>
      <c r="F14" s="151"/>
    </row>
    <row r="15" spans="1:6" x14ac:dyDescent="0.25">
      <c r="A15" s="134" t="s">
        <v>19</v>
      </c>
      <c r="B15" s="134"/>
      <c r="C15" s="141"/>
      <c r="D15" s="146"/>
      <c r="E15" s="159"/>
      <c r="F15" s="136">
        <f>SUM(F5:F14)</f>
        <v>0</v>
      </c>
    </row>
    <row r="1048291" spans="3:3" x14ac:dyDescent="0.25">
      <c r="C1048291" s="49"/>
    </row>
  </sheetData>
  <mergeCells count="1">
    <mergeCell ref="C1:F1"/>
  </mergeCells>
  <pageMargins left="0.75" right="0.75" top="1" bottom="1" header="0.5" footer="0.5"/>
  <pageSetup paperSize="9" scale="63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AC16B-FC7D-4EAC-86CE-422AE14D47C6}">
  <dimension ref="A1:F1048290"/>
  <sheetViews>
    <sheetView view="pageBreakPreview" zoomScaleNormal="100" zoomScaleSheetLayoutView="100" workbookViewId="0">
      <selection activeCell="C1" sqref="C1:F1"/>
    </sheetView>
  </sheetViews>
  <sheetFormatPr defaultRowHeight="12.5" x14ac:dyDescent="0.25"/>
  <cols>
    <col min="1" max="1" width="9.36328125" style="37" customWidth="1"/>
    <col min="2" max="2" width="40.6328125" style="37" customWidth="1"/>
    <col min="3" max="3" width="25.54296875" style="37" bestFit="1" customWidth="1"/>
    <col min="4" max="6" width="20.6328125" style="37" customWidth="1"/>
    <col min="7" max="255" width="9.08984375" style="37"/>
    <col min="256" max="256" width="9.36328125" style="37" customWidth="1"/>
    <col min="257" max="257" width="6.6328125" style="37" customWidth="1"/>
    <col min="258" max="258" width="40.6328125" style="37" customWidth="1"/>
    <col min="259" max="262" width="9.36328125" style="37" customWidth="1"/>
    <col min="263" max="511" width="9.08984375" style="37"/>
    <col min="512" max="512" width="9.36328125" style="37" customWidth="1"/>
    <col min="513" max="513" width="6.6328125" style="37" customWidth="1"/>
    <col min="514" max="514" width="40.6328125" style="37" customWidth="1"/>
    <col min="515" max="518" width="9.36328125" style="37" customWidth="1"/>
    <col min="519" max="767" width="9.08984375" style="37"/>
    <col min="768" max="768" width="9.36328125" style="37" customWidth="1"/>
    <col min="769" max="769" width="6.6328125" style="37" customWidth="1"/>
    <col min="770" max="770" width="40.6328125" style="37" customWidth="1"/>
    <col min="771" max="774" width="9.36328125" style="37" customWidth="1"/>
    <col min="775" max="1023" width="9.08984375" style="37"/>
    <col min="1024" max="1024" width="9.36328125" style="37" customWidth="1"/>
    <col min="1025" max="1025" width="6.6328125" style="37" customWidth="1"/>
    <col min="1026" max="1026" width="40.6328125" style="37" customWidth="1"/>
    <col min="1027" max="1030" width="9.36328125" style="37" customWidth="1"/>
    <col min="1031" max="1279" width="9.08984375" style="37"/>
    <col min="1280" max="1280" width="9.36328125" style="37" customWidth="1"/>
    <col min="1281" max="1281" width="6.6328125" style="37" customWidth="1"/>
    <col min="1282" max="1282" width="40.6328125" style="37" customWidth="1"/>
    <col min="1283" max="1286" width="9.36328125" style="37" customWidth="1"/>
    <col min="1287" max="1535" width="9.08984375" style="37"/>
    <col min="1536" max="1536" width="9.36328125" style="37" customWidth="1"/>
    <col min="1537" max="1537" width="6.6328125" style="37" customWidth="1"/>
    <col min="1538" max="1538" width="40.6328125" style="37" customWidth="1"/>
    <col min="1539" max="1542" width="9.36328125" style="37" customWidth="1"/>
    <col min="1543" max="1791" width="9.08984375" style="37"/>
    <col min="1792" max="1792" width="9.36328125" style="37" customWidth="1"/>
    <col min="1793" max="1793" width="6.6328125" style="37" customWidth="1"/>
    <col min="1794" max="1794" width="40.6328125" style="37" customWidth="1"/>
    <col min="1795" max="1798" width="9.36328125" style="37" customWidth="1"/>
    <col min="1799" max="2047" width="9.08984375" style="37"/>
    <col min="2048" max="2048" width="9.36328125" style="37" customWidth="1"/>
    <col min="2049" max="2049" width="6.6328125" style="37" customWidth="1"/>
    <col min="2050" max="2050" width="40.6328125" style="37" customWidth="1"/>
    <col min="2051" max="2054" width="9.36328125" style="37" customWidth="1"/>
    <col min="2055" max="2303" width="9.08984375" style="37"/>
    <col min="2304" max="2304" width="9.36328125" style="37" customWidth="1"/>
    <col min="2305" max="2305" width="6.6328125" style="37" customWidth="1"/>
    <col min="2306" max="2306" width="40.6328125" style="37" customWidth="1"/>
    <col min="2307" max="2310" width="9.36328125" style="37" customWidth="1"/>
    <col min="2311" max="2559" width="9.08984375" style="37"/>
    <col min="2560" max="2560" width="9.36328125" style="37" customWidth="1"/>
    <col min="2561" max="2561" width="6.6328125" style="37" customWidth="1"/>
    <col min="2562" max="2562" width="40.6328125" style="37" customWidth="1"/>
    <col min="2563" max="2566" width="9.36328125" style="37" customWidth="1"/>
    <col min="2567" max="2815" width="9.08984375" style="37"/>
    <col min="2816" max="2816" width="9.36328125" style="37" customWidth="1"/>
    <col min="2817" max="2817" width="6.6328125" style="37" customWidth="1"/>
    <col min="2818" max="2818" width="40.6328125" style="37" customWidth="1"/>
    <col min="2819" max="2822" width="9.36328125" style="37" customWidth="1"/>
    <col min="2823" max="3071" width="9.08984375" style="37"/>
    <col min="3072" max="3072" width="9.36328125" style="37" customWidth="1"/>
    <col min="3073" max="3073" width="6.6328125" style="37" customWidth="1"/>
    <col min="3074" max="3074" width="40.6328125" style="37" customWidth="1"/>
    <col min="3075" max="3078" width="9.36328125" style="37" customWidth="1"/>
    <col min="3079" max="3327" width="9.08984375" style="37"/>
    <col min="3328" max="3328" width="9.36328125" style="37" customWidth="1"/>
    <col min="3329" max="3329" width="6.6328125" style="37" customWidth="1"/>
    <col min="3330" max="3330" width="40.6328125" style="37" customWidth="1"/>
    <col min="3331" max="3334" width="9.36328125" style="37" customWidth="1"/>
    <col min="3335" max="3583" width="9.08984375" style="37"/>
    <col min="3584" max="3584" width="9.36328125" style="37" customWidth="1"/>
    <col min="3585" max="3585" width="6.6328125" style="37" customWidth="1"/>
    <col min="3586" max="3586" width="40.6328125" style="37" customWidth="1"/>
    <col min="3587" max="3590" width="9.36328125" style="37" customWidth="1"/>
    <col min="3591" max="3839" width="9.08984375" style="37"/>
    <col min="3840" max="3840" width="9.36328125" style="37" customWidth="1"/>
    <col min="3841" max="3841" width="6.6328125" style="37" customWidth="1"/>
    <col min="3842" max="3842" width="40.6328125" style="37" customWidth="1"/>
    <col min="3843" max="3846" width="9.36328125" style="37" customWidth="1"/>
    <col min="3847" max="4095" width="9.08984375" style="37"/>
    <col min="4096" max="4096" width="9.36328125" style="37" customWidth="1"/>
    <col min="4097" max="4097" width="6.6328125" style="37" customWidth="1"/>
    <col min="4098" max="4098" width="40.6328125" style="37" customWidth="1"/>
    <col min="4099" max="4102" width="9.36328125" style="37" customWidth="1"/>
    <col min="4103" max="4351" width="9.08984375" style="37"/>
    <col min="4352" max="4352" width="9.36328125" style="37" customWidth="1"/>
    <col min="4353" max="4353" width="6.6328125" style="37" customWidth="1"/>
    <col min="4354" max="4354" width="40.6328125" style="37" customWidth="1"/>
    <col min="4355" max="4358" width="9.36328125" style="37" customWidth="1"/>
    <col min="4359" max="4607" width="9.08984375" style="37"/>
    <col min="4608" max="4608" width="9.36328125" style="37" customWidth="1"/>
    <col min="4609" max="4609" width="6.6328125" style="37" customWidth="1"/>
    <col min="4610" max="4610" width="40.6328125" style="37" customWidth="1"/>
    <col min="4611" max="4614" width="9.36328125" style="37" customWidth="1"/>
    <col min="4615" max="4863" width="9.08984375" style="37"/>
    <col min="4864" max="4864" width="9.36328125" style="37" customWidth="1"/>
    <col min="4865" max="4865" width="6.6328125" style="37" customWidth="1"/>
    <col min="4866" max="4866" width="40.6328125" style="37" customWidth="1"/>
    <col min="4867" max="4870" width="9.36328125" style="37" customWidth="1"/>
    <col min="4871" max="5119" width="9.08984375" style="37"/>
    <col min="5120" max="5120" width="9.36328125" style="37" customWidth="1"/>
    <col min="5121" max="5121" width="6.6328125" style="37" customWidth="1"/>
    <col min="5122" max="5122" width="40.6328125" style="37" customWidth="1"/>
    <col min="5123" max="5126" width="9.36328125" style="37" customWidth="1"/>
    <col min="5127" max="5375" width="9.08984375" style="37"/>
    <col min="5376" max="5376" width="9.36328125" style="37" customWidth="1"/>
    <col min="5377" max="5377" width="6.6328125" style="37" customWidth="1"/>
    <col min="5378" max="5378" width="40.6328125" style="37" customWidth="1"/>
    <col min="5379" max="5382" width="9.36328125" style="37" customWidth="1"/>
    <col min="5383" max="5631" width="9.08984375" style="37"/>
    <col min="5632" max="5632" width="9.36328125" style="37" customWidth="1"/>
    <col min="5633" max="5633" width="6.6328125" style="37" customWidth="1"/>
    <col min="5634" max="5634" width="40.6328125" style="37" customWidth="1"/>
    <col min="5635" max="5638" width="9.36328125" style="37" customWidth="1"/>
    <col min="5639" max="5887" width="9.08984375" style="37"/>
    <col min="5888" max="5888" width="9.36328125" style="37" customWidth="1"/>
    <col min="5889" max="5889" width="6.6328125" style="37" customWidth="1"/>
    <col min="5890" max="5890" width="40.6328125" style="37" customWidth="1"/>
    <col min="5891" max="5894" width="9.36328125" style="37" customWidth="1"/>
    <col min="5895" max="6143" width="9.08984375" style="37"/>
    <col min="6144" max="6144" width="9.36328125" style="37" customWidth="1"/>
    <col min="6145" max="6145" width="6.6328125" style="37" customWidth="1"/>
    <col min="6146" max="6146" width="40.6328125" style="37" customWidth="1"/>
    <col min="6147" max="6150" width="9.36328125" style="37" customWidth="1"/>
    <col min="6151" max="6399" width="9.08984375" style="37"/>
    <col min="6400" max="6400" width="9.36328125" style="37" customWidth="1"/>
    <col min="6401" max="6401" width="6.6328125" style="37" customWidth="1"/>
    <col min="6402" max="6402" width="40.6328125" style="37" customWidth="1"/>
    <col min="6403" max="6406" width="9.36328125" style="37" customWidth="1"/>
    <col min="6407" max="6655" width="9.08984375" style="37"/>
    <col min="6656" max="6656" width="9.36328125" style="37" customWidth="1"/>
    <col min="6657" max="6657" width="6.6328125" style="37" customWidth="1"/>
    <col min="6658" max="6658" width="40.6328125" style="37" customWidth="1"/>
    <col min="6659" max="6662" width="9.36328125" style="37" customWidth="1"/>
    <col min="6663" max="6911" width="9.08984375" style="37"/>
    <col min="6912" max="6912" width="9.36328125" style="37" customWidth="1"/>
    <col min="6913" max="6913" width="6.6328125" style="37" customWidth="1"/>
    <col min="6914" max="6914" width="40.6328125" style="37" customWidth="1"/>
    <col min="6915" max="6918" width="9.36328125" style="37" customWidth="1"/>
    <col min="6919" max="7167" width="9.08984375" style="37"/>
    <col min="7168" max="7168" width="9.36328125" style="37" customWidth="1"/>
    <col min="7169" max="7169" width="6.6328125" style="37" customWidth="1"/>
    <col min="7170" max="7170" width="40.6328125" style="37" customWidth="1"/>
    <col min="7171" max="7174" width="9.36328125" style="37" customWidth="1"/>
    <col min="7175" max="7423" width="9.08984375" style="37"/>
    <col min="7424" max="7424" width="9.36328125" style="37" customWidth="1"/>
    <col min="7425" max="7425" width="6.6328125" style="37" customWidth="1"/>
    <col min="7426" max="7426" width="40.6328125" style="37" customWidth="1"/>
    <col min="7427" max="7430" width="9.36328125" style="37" customWidth="1"/>
    <col min="7431" max="7679" width="9.08984375" style="37"/>
    <col min="7680" max="7680" width="9.36328125" style="37" customWidth="1"/>
    <col min="7681" max="7681" width="6.6328125" style="37" customWidth="1"/>
    <col min="7682" max="7682" width="40.6328125" style="37" customWidth="1"/>
    <col min="7683" max="7686" width="9.36328125" style="37" customWidth="1"/>
    <col min="7687" max="7935" width="9.08984375" style="37"/>
    <col min="7936" max="7936" width="9.36328125" style="37" customWidth="1"/>
    <col min="7937" max="7937" width="6.6328125" style="37" customWidth="1"/>
    <col min="7938" max="7938" width="40.6328125" style="37" customWidth="1"/>
    <col min="7939" max="7942" width="9.36328125" style="37" customWidth="1"/>
    <col min="7943" max="8191" width="9.08984375" style="37"/>
    <col min="8192" max="8192" width="9.36328125" style="37" customWidth="1"/>
    <col min="8193" max="8193" width="6.6328125" style="37" customWidth="1"/>
    <col min="8194" max="8194" width="40.6328125" style="37" customWidth="1"/>
    <col min="8195" max="8198" width="9.36328125" style="37" customWidth="1"/>
    <col min="8199" max="8447" width="9.08984375" style="37"/>
    <col min="8448" max="8448" width="9.36328125" style="37" customWidth="1"/>
    <col min="8449" max="8449" width="6.6328125" style="37" customWidth="1"/>
    <col min="8450" max="8450" width="40.6328125" style="37" customWidth="1"/>
    <col min="8451" max="8454" width="9.36328125" style="37" customWidth="1"/>
    <col min="8455" max="8703" width="9.08984375" style="37"/>
    <col min="8704" max="8704" width="9.36328125" style="37" customWidth="1"/>
    <col min="8705" max="8705" width="6.6328125" style="37" customWidth="1"/>
    <col min="8706" max="8706" width="40.6328125" style="37" customWidth="1"/>
    <col min="8707" max="8710" width="9.36328125" style="37" customWidth="1"/>
    <col min="8711" max="8959" width="9.08984375" style="37"/>
    <col min="8960" max="8960" width="9.36328125" style="37" customWidth="1"/>
    <col min="8961" max="8961" width="6.6328125" style="37" customWidth="1"/>
    <col min="8962" max="8962" width="40.6328125" style="37" customWidth="1"/>
    <col min="8963" max="8966" width="9.36328125" style="37" customWidth="1"/>
    <col min="8967" max="9215" width="9.08984375" style="37"/>
    <col min="9216" max="9216" width="9.36328125" style="37" customWidth="1"/>
    <col min="9217" max="9217" width="6.6328125" style="37" customWidth="1"/>
    <col min="9218" max="9218" width="40.6328125" style="37" customWidth="1"/>
    <col min="9219" max="9222" width="9.36328125" style="37" customWidth="1"/>
    <col min="9223" max="9471" width="9.08984375" style="37"/>
    <col min="9472" max="9472" width="9.36328125" style="37" customWidth="1"/>
    <col min="9473" max="9473" width="6.6328125" style="37" customWidth="1"/>
    <col min="9474" max="9474" width="40.6328125" style="37" customWidth="1"/>
    <col min="9475" max="9478" width="9.36328125" style="37" customWidth="1"/>
    <col min="9479" max="9727" width="9.08984375" style="37"/>
    <col min="9728" max="9728" width="9.36328125" style="37" customWidth="1"/>
    <col min="9729" max="9729" width="6.6328125" style="37" customWidth="1"/>
    <col min="9730" max="9730" width="40.6328125" style="37" customWidth="1"/>
    <col min="9731" max="9734" width="9.36328125" style="37" customWidth="1"/>
    <col min="9735" max="9983" width="9.08984375" style="37"/>
    <col min="9984" max="9984" width="9.36328125" style="37" customWidth="1"/>
    <col min="9985" max="9985" width="6.6328125" style="37" customWidth="1"/>
    <col min="9986" max="9986" width="40.6328125" style="37" customWidth="1"/>
    <col min="9987" max="9990" width="9.36328125" style="37" customWidth="1"/>
    <col min="9991" max="10239" width="9.08984375" style="37"/>
    <col min="10240" max="10240" width="9.36328125" style="37" customWidth="1"/>
    <col min="10241" max="10241" width="6.6328125" style="37" customWidth="1"/>
    <col min="10242" max="10242" width="40.6328125" style="37" customWidth="1"/>
    <col min="10243" max="10246" width="9.36328125" style="37" customWidth="1"/>
    <col min="10247" max="10495" width="9.08984375" style="37"/>
    <col min="10496" max="10496" width="9.36328125" style="37" customWidth="1"/>
    <col min="10497" max="10497" width="6.6328125" style="37" customWidth="1"/>
    <col min="10498" max="10498" width="40.6328125" style="37" customWidth="1"/>
    <col min="10499" max="10502" width="9.36328125" style="37" customWidth="1"/>
    <col min="10503" max="10751" width="9.08984375" style="37"/>
    <col min="10752" max="10752" width="9.36328125" style="37" customWidth="1"/>
    <col min="10753" max="10753" width="6.6328125" style="37" customWidth="1"/>
    <col min="10754" max="10754" width="40.6328125" style="37" customWidth="1"/>
    <col min="10755" max="10758" width="9.36328125" style="37" customWidth="1"/>
    <col min="10759" max="11007" width="9.08984375" style="37"/>
    <col min="11008" max="11008" width="9.36328125" style="37" customWidth="1"/>
    <col min="11009" max="11009" width="6.6328125" style="37" customWidth="1"/>
    <col min="11010" max="11010" width="40.6328125" style="37" customWidth="1"/>
    <col min="11011" max="11014" width="9.36328125" style="37" customWidth="1"/>
    <col min="11015" max="11263" width="9.08984375" style="37"/>
    <col min="11264" max="11264" width="9.36328125" style="37" customWidth="1"/>
    <col min="11265" max="11265" width="6.6328125" style="37" customWidth="1"/>
    <col min="11266" max="11266" width="40.6328125" style="37" customWidth="1"/>
    <col min="11267" max="11270" width="9.36328125" style="37" customWidth="1"/>
    <col min="11271" max="11519" width="9.08984375" style="37"/>
    <col min="11520" max="11520" width="9.36328125" style="37" customWidth="1"/>
    <col min="11521" max="11521" width="6.6328125" style="37" customWidth="1"/>
    <col min="11522" max="11522" width="40.6328125" style="37" customWidth="1"/>
    <col min="11523" max="11526" width="9.36328125" style="37" customWidth="1"/>
    <col min="11527" max="11775" width="9.08984375" style="37"/>
    <col min="11776" max="11776" width="9.36328125" style="37" customWidth="1"/>
    <col min="11777" max="11777" width="6.6328125" style="37" customWidth="1"/>
    <col min="11778" max="11778" width="40.6328125" style="37" customWidth="1"/>
    <col min="11779" max="11782" width="9.36328125" style="37" customWidth="1"/>
    <col min="11783" max="12031" width="9.08984375" style="37"/>
    <col min="12032" max="12032" width="9.36328125" style="37" customWidth="1"/>
    <col min="12033" max="12033" width="6.6328125" style="37" customWidth="1"/>
    <col min="12034" max="12034" width="40.6328125" style="37" customWidth="1"/>
    <col min="12035" max="12038" width="9.36328125" style="37" customWidth="1"/>
    <col min="12039" max="12287" width="9.08984375" style="37"/>
    <col min="12288" max="12288" width="9.36328125" style="37" customWidth="1"/>
    <col min="12289" max="12289" width="6.6328125" style="37" customWidth="1"/>
    <col min="12290" max="12290" width="40.6328125" style="37" customWidth="1"/>
    <col min="12291" max="12294" width="9.36328125" style="37" customWidth="1"/>
    <col min="12295" max="12543" width="9.08984375" style="37"/>
    <col min="12544" max="12544" width="9.36328125" style="37" customWidth="1"/>
    <col min="12545" max="12545" width="6.6328125" style="37" customWidth="1"/>
    <col min="12546" max="12546" width="40.6328125" style="37" customWidth="1"/>
    <col min="12547" max="12550" width="9.36328125" style="37" customWidth="1"/>
    <col min="12551" max="12799" width="9.08984375" style="37"/>
    <col min="12800" max="12800" width="9.36328125" style="37" customWidth="1"/>
    <col min="12801" max="12801" width="6.6328125" style="37" customWidth="1"/>
    <col min="12802" max="12802" width="40.6328125" style="37" customWidth="1"/>
    <col min="12803" max="12806" width="9.36328125" style="37" customWidth="1"/>
    <col min="12807" max="13055" width="9.08984375" style="37"/>
    <col min="13056" max="13056" width="9.36328125" style="37" customWidth="1"/>
    <col min="13057" max="13057" width="6.6328125" style="37" customWidth="1"/>
    <col min="13058" max="13058" width="40.6328125" style="37" customWidth="1"/>
    <col min="13059" max="13062" width="9.36328125" style="37" customWidth="1"/>
    <col min="13063" max="13311" width="9.08984375" style="37"/>
    <col min="13312" max="13312" width="9.36328125" style="37" customWidth="1"/>
    <col min="13313" max="13313" width="6.6328125" style="37" customWidth="1"/>
    <col min="13314" max="13314" width="40.6328125" style="37" customWidth="1"/>
    <col min="13315" max="13318" width="9.36328125" style="37" customWidth="1"/>
    <col min="13319" max="13567" width="9.08984375" style="37"/>
    <col min="13568" max="13568" width="9.36328125" style="37" customWidth="1"/>
    <col min="13569" max="13569" width="6.6328125" style="37" customWidth="1"/>
    <col min="13570" max="13570" width="40.6328125" style="37" customWidth="1"/>
    <col min="13571" max="13574" width="9.36328125" style="37" customWidth="1"/>
    <col min="13575" max="13823" width="9.08984375" style="37"/>
    <col min="13824" max="13824" width="9.36328125" style="37" customWidth="1"/>
    <col min="13825" max="13825" width="6.6328125" style="37" customWidth="1"/>
    <col min="13826" max="13826" width="40.6328125" style="37" customWidth="1"/>
    <col min="13827" max="13830" width="9.36328125" style="37" customWidth="1"/>
    <col min="13831" max="14079" width="9.08984375" style="37"/>
    <col min="14080" max="14080" width="9.36328125" style="37" customWidth="1"/>
    <col min="14081" max="14081" width="6.6328125" style="37" customWidth="1"/>
    <col min="14082" max="14082" width="40.6328125" style="37" customWidth="1"/>
    <col min="14083" max="14086" width="9.36328125" style="37" customWidth="1"/>
    <col min="14087" max="14335" width="9.08984375" style="37"/>
    <col min="14336" max="14336" width="9.36328125" style="37" customWidth="1"/>
    <col min="14337" max="14337" width="6.6328125" style="37" customWidth="1"/>
    <col min="14338" max="14338" width="40.6328125" style="37" customWidth="1"/>
    <col min="14339" max="14342" width="9.36328125" style="37" customWidth="1"/>
    <col min="14343" max="14591" width="9.08984375" style="37"/>
    <col min="14592" max="14592" width="9.36328125" style="37" customWidth="1"/>
    <col min="14593" max="14593" width="6.6328125" style="37" customWidth="1"/>
    <col min="14594" max="14594" width="40.6328125" style="37" customWidth="1"/>
    <col min="14595" max="14598" width="9.36328125" style="37" customWidth="1"/>
    <col min="14599" max="14847" width="9.08984375" style="37"/>
    <col min="14848" max="14848" width="9.36328125" style="37" customWidth="1"/>
    <col min="14849" max="14849" width="6.6328125" style="37" customWidth="1"/>
    <col min="14850" max="14850" width="40.6328125" style="37" customWidth="1"/>
    <col min="14851" max="14854" width="9.36328125" style="37" customWidth="1"/>
    <col min="14855" max="15103" width="9.08984375" style="37"/>
    <col min="15104" max="15104" width="9.36328125" style="37" customWidth="1"/>
    <col min="15105" max="15105" width="6.6328125" style="37" customWidth="1"/>
    <col min="15106" max="15106" width="40.6328125" style="37" customWidth="1"/>
    <col min="15107" max="15110" width="9.36328125" style="37" customWidth="1"/>
    <col min="15111" max="15359" width="9.08984375" style="37"/>
    <col min="15360" max="15360" width="9.36328125" style="37" customWidth="1"/>
    <col min="15361" max="15361" width="6.6328125" style="37" customWidth="1"/>
    <col min="15362" max="15362" width="40.6328125" style="37" customWidth="1"/>
    <col min="15363" max="15366" width="9.36328125" style="37" customWidth="1"/>
    <col min="15367" max="15615" width="9.08984375" style="37"/>
    <col min="15616" max="15616" width="9.36328125" style="37" customWidth="1"/>
    <col min="15617" max="15617" width="6.6328125" style="37" customWidth="1"/>
    <col min="15618" max="15618" width="40.6328125" style="37" customWidth="1"/>
    <col min="15619" max="15622" width="9.36328125" style="37" customWidth="1"/>
    <col min="15623" max="15871" width="9.08984375" style="37"/>
    <col min="15872" max="15872" width="9.36328125" style="37" customWidth="1"/>
    <col min="15873" max="15873" width="6.6328125" style="37" customWidth="1"/>
    <col min="15874" max="15874" width="40.6328125" style="37" customWidth="1"/>
    <col min="15875" max="15878" width="9.36328125" style="37" customWidth="1"/>
    <col min="15879" max="16127" width="9.08984375" style="37"/>
    <col min="16128" max="16128" width="9.36328125" style="37" customWidth="1"/>
    <col min="16129" max="16129" width="6.6328125" style="37" customWidth="1"/>
    <col min="16130" max="16130" width="40.6328125" style="37" customWidth="1"/>
    <col min="16131" max="16134" width="9.36328125" style="37" customWidth="1"/>
    <col min="16135" max="16384" width="9.08984375" style="37"/>
  </cols>
  <sheetData>
    <row r="1" spans="1:6" ht="48" customHeight="1" x14ac:dyDescent="0.25">
      <c r="A1" s="35" t="s">
        <v>1743</v>
      </c>
      <c r="B1" s="36"/>
      <c r="C1" s="533" t="s">
        <v>1744</v>
      </c>
      <c r="D1" s="533"/>
      <c r="E1" s="533"/>
      <c r="F1" s="533"/>
    </row>
    <row r="2" spans="1:6" ht="13" x14ac:dyDescent="0.25">
      <c r="A2" s="38" t="s">
        <v>0</v>
      </c>
      <c r="B2" s="39" t="s">
        <v>1</v>
      </c>
      <c r="C2" s="39" t="s">
        <v>2</v>
      </c>
      <c r="D2" s="39" t="s">
        <v>3</v>
      </c>
      <c r="E2" s="39" t="s">
        <v>4</v>
      </c>
      <c r="F2" s="39" t="s">
        <v>5</v>
      </c>
    </row>
    <row r="3" spans="1:6" x14ac:dyDescent="0.25">
      <c r="A3" s="40"/>
      <c r="B3" s="41"/>
      <c r="C3" s="42"/>
      <c r="D3" s="42"/>
      <c r="E3" s="41"/>
      <c r="F3" s="41"/>
    </row>
    <row r="4" spans="1:6" x14ac:dyDescent="0.25">
      <c r="A4" s="153"/>
      <c r="B4" s="59"/>
      <c r="C4" s="128"/>
      <c r="D4" s="128"/>
      <c r="E4" s="149"/>
      <c r="F4" s="149"/>
    </row>
    <row r="5" spans="1:6" ht="25.5" customHeight="1" x14ac:dyDescent="0.3">
      <c r="A5" s="153"/>
      <c r="B5" s="106" t="s">
        <v>1745</v>
      </c>
      <c r="C5" s="14"/>
      <c r="D5" s="14"/>
      <c r="E5" s="151"/>
      <c r="F5" s="151"/>
    </row>
    <row r="6" spans="1:6" ht="13" x14ac:dyDescent="0.25">
      <c r="A6" s="153"/>
      <c r="B6" s="52"/>
      <c r="C6" s="14"/>
      <c r="D6" s="14"/>
      <c r="E6" s="151"/>
      <c r="F6" s="151"/>
    </row>
    <row r="7" spans="1:6" ht="13" x14ac:dyDescent="0.25">
      <c r="A7" s="153"/>
      <c r="B7" s="52"/>
      <c r="C7" s="189"/>
      <c r="D7" s="14"/>
      <c r="E7" s="151"/>
      <c r="F7" s="151"/>
    </row>
    <row r="8" spans="1:6" ht="13" x14ac:dyDescent="0.25">
      <c r="A8" s="153"/>
      <c r="B8" s="52"/>
      <c r="C8" s="14"/>
      <c r="D8" s="14"/>
      <c r="E8" s="151"/>
      <c r="F8" s="151"/>
    </row>
    <row r="9" spans="1:6" ht="13" x14ac:dyDescent="0.25">
      <c r="A9" s="153"/>
      <c r="B9" s="52"/>
      <c r="C9" s="14"/>
      <c r="D9" s="14"/>
      <c r="E9" s="151"/>
      <c r="F9" s="151"/>
    </row>
    <row r="10" spans="1:6" ht="13" x14ac:dyDescent="0.25">
      <c r="A10" s="153"/>
      <c r="B10" s="52"/>
      <c r="C10" s="14"/>
      <c r="D10" s="14"/>
      <c r="E10" s="151"/>
      <c r="F10" s="151"/>
    </row>
    <row r="11" spans="1:6" ht="13" x14ac:dyDescent="0.25">
      <c r="A11" s="153"/>
      <c r="B11" s="52"/>
      <c r="C11" s="14"/>
      <c r="D11" s="14"/>
      <c r="E11" s="151"/>
      <c r="F11" s="151"/>
    </row>
    <row r="12" spans="1:6" ht="13" x14ac:dyDescent="0.25">
      <c r="A12" s="153"/>
      <c r="B12" s="124"/>
      <c r="C12" s="14"/>
      <c r="D12" s="14"/>
      <c r="E12" s="151"/>
      <c r="F12" s="151"/>
    </row>
    <row r="13" spans="1:6" x14ac:dyDescent="0.25">
      <c r="A13" s="59"/>
      <c r="B13" s="55"/>
      <c r="C13" s="162"/>
      <c r="D13" s="13"/>
      <c r="E13" s="151"/>
      <c r="F13" s="151"/>
    </row>
    <row r="14" spans="1:6" x14ac:dyDescent="0.25">
      <c r="A14" s="134" t="s">
        <v>19</v>
      </c>
      <c r="B14" s="134"/>
      <c r="C14" s="170"/>
      <c r="D14" s="134"/>
      <c r="E14" s="171"/>
      <c r="F14" s="136">
        <f>SUM(F5:F13)</f>
        <v>0</v>
      </c>
    </row>
    <row r="1048290" spans="3:3" x14ac:dyDescent="0.25">
      <c r="C1048290" s="49"/>
    </row>
  </sheetData>
  <mergeCells count="1">
    <mergeCell ref="C1:F1"/>
  </mergeCells>
  <pageMargins left="0.75" right="0.75" top="1" bottom="1" header="0.5" footer="0.5"/>
  <pageSetup paperSize="9" scale="63" orientation="portrait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529165-5B65-4C7F-92A5-5DA6981EBED2}">
  <dimension ref="A1:H1048294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1746</v>
      </c>
      <c r="B1" s="36"/>
      <c r="C1" s="36"/>
      <c r="D1" s="533" t="s">
        <v>1747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4"/>
      <c r="G3" s="4"/>
    </row>
    <row r="4" spans="1:8" x14ac:dyDescent="0.25">
      <c r="A4" s="153"/>
      <c r="B4" s="153"/>
      <c r="C4" s="59"/>
      <c r="D4" s="14"/>
      <c r="E4" s="14"/>
      <c r="F4" s="13"/>
      <c r="G4" s="13"/>
    </row>
    <row r="5" spans="1:8" ht="26" x14ac:dyDescent="0.25">
      <c r="A5" s="153" t="s">
        <v>1748</v>
      </c>
      <c r="B5" s="153"/>
      <c r="C5" s="239" t="s">
        <v>1749</v>
      </c>
      <c r="D5" s="128" t="s">
        <v>18</v>
      </c>
      <c r="E5" s="14" t="s">
        <v>2397</v>
      </c>
      <c r="F5" s="14" t="s">
        <v>2398</v>
      </c>
      <c r="G5" s="149"/>
    </row>
    <row r="6" spans="1:8" ht="52" x14ac:dyDescent="0.25">
      <c r="A6" s="153" t="s">
        <v>1750</v>
      </c>
      <c r="B6" s="153"/>
      <c r="C6" s="239" t="s">
        <v>2794</v>
      </c>
      <c r="D6" s="128" t="s">
        <v>132</v>
      </c>
      <c r="E6" s="128"/>
      <c r="F6" s="148"/>
      <c r="G6" s="151">
        <f>E6*F6</f>
        <v>0</v>
      </c>
      <c r="H6" s="252" t="s">
        <v>2981</v>
      </c>
    </row>
    <row r="7" spans="1:8" ht="26" x14ac:dyDescent="0.25">
      <c r="A7" s="153" t="s">
        <v>1751</v>
      </c>
      <c r="B7" s="153"/>
      <c r="C7" s="232" t="s">
        <v>2795</v>
      </c>
      <c r="D7" s="128" t="s">
        <v>2388</v>
      </c>
      <c r="E7" s="128"/>
      <c r="F7" s="148"/>
      <c r="G7" s="151">
        <f>E7*F7</f>
        <v>0</v>
      </c>
      <c r="H7" s="252" t="s">
        <v>2981</v>
      </c>
    </row>
    <row r="8" spans="1:8" ht="39" x14ac:dyDescent="0.25">
      <c r="A8" s="153" t="s">
        <v>1752</v>
      </c>
      <c r="B8" s="153"/>
      <c r="C8" s="239" t="s">
        <v>2796</v>
      </c>
      <c r="D8" s="128" t="s">
        <v>53</v>
      </c>
      <c r="E8" s="128"/>
      <c r="F8" s="148"/>
      <c r="G8" s="151">
        <f>E8*F8</f>
        <v>0</v>
      </c>
      <c r="H8" s="252" t="s">
        <v>2981</v>
      </c>
    </row>
    <row r="9" spans="1:8" ht="26" x14ac:dyDescent="0.25">
      <c r="A9" s="153" t="s">
        <v>1753</v>
      </c>
      <c r="B9" s="153"/>
      <c r="C9" s="239" t="s">
        <v>2797</v>
      </c>
      <c r="D9" s="128" t="s">
        <v>53</v>
      </c>
      <c r="E9" s="128"/>
      <c r="F9" s="148"/>
      <c r="G9" s="151">
        <f>E9*F9</f>
        <v>0</v>
      </c>
      <c r="H9" s="252" t="s">
        <v>2981</v>
      </c>
    </row>
    <row r="10" spans="1:8" ht="13" x14ac:dyDescent="0.25">
      <c r="A10" s="153" t="s">
        <v>1754</v>
      </c>
      <c r="B10" s="153"/>
      <c r="C10" s="126" t="s">
        <v>1755</v>
      </c>
      <c r="D10" s="128" t="s">
        <v>18</v>
      </c>
      <c r="E10" s="14" t="s">
        <v>2397</v>
      </c>
      <c r="F10" s="14" t="s">
        <v>2398</v>
      </c>
      <c r="G10" s="149"/>
    </row>
    <row r="11" spans="1:8" ht="13" x14ac:dyDescent="0.25">
      <c r="A11" s="153" t="s">
        <v>1756</v>
      </c>
      <c r="B11" s="153"/>
      <c r="C11" s="126" t="s">
        <v>1757</v>
      </c>
      <c r="D11" s="128" t="s">
        <v>18</v>
      </c>
      <c r="E11" s="14" t="s">
        <v>2397</v>
      </c>
      <c r="F11" s="14" t="s">
        <v>2398</v>
      </c>
      <c r="G11" s="149"/>
    </row>
    <row r="12" spans="1:8" ht="13" x14ac:dyDescent="0.25">
      <c r="A12" s="153" t="s">
        <v>1758</v>
      </c>
      <c r="B12" s="153"/>
      <c r="C12" s="126" t="s">
        <v>1759</v>
      </c>
      <c r="D12" s="14"/>
      <c r="E12" s="14"/>
      <c r="F12" s="14"/>
      <c r="G12" s="150"/>
    </row>
    <row r="13" spans="1:8" x14ac:dyDescent="0.25">
      <c r="A13" s="153"/>
      <c r="B13" s="153" t="s">
        <v>1760</v>
      </c>
      <c r="C13" s="127" t="s">
        <v>1762</v>
      </c>
      <c r="D13" s="128" t="s">
        <v>18</v>
      </c>
      <c r="E13" s="128" t="s">
        <v>2397</v>
      </c>
      <c r="F13" s="128" t="s">
        <v>2398</v>
      </c>
      <c r="G13" s="149"/>
    </row>
    <row r="14" spans="1:8" x14ac:dyDescent="0.25">
      <c r="A14" s="153"/>
      <c r="B14" s="153" t="s">
        <v>1761</v>
      </c>
      <c r="C14" s="127" t="s">
        <v>1763</v>
      </c>
      <c r="D14" s="128" t="s">
        <v>18</v>
      </c>
      <c r="E14" s="128" t="s">
        <v>2397</v>
      </c>
      <c r="F14" s="128" t="s">
        <v>2398</v>
      </c>
      <c r="G14" s="149"/>
    </row>
    <row r="15" spans="1:8" ht="13" x14ac:dyDescent="0.25">
      <c r="A15" s="153"/>
      <c r="B15" s="153"/>
      <c r="C15" s="52"/>
      <c r="D15" s="14"/>
      <c r="E15" s="14"/>
      <c r="F15" s="14"/>
      <c r="G15" s="147"/>
    </row>
    <row r="16" spans="1:8" ht="13" x14ac:dyDescent="0.25">
      <c r="A16" s="187"/>
      <c r="B16" s="153"/>
      <c r="C16" s="190"/>
      <c r="D16" s="185"/>
      <c r="E16" s="14"/>
      <c r="F16" s="14"/>
      <c r="G16" s="147"/>
    </row>
    <row r="17" spans="1:7" x14ac:dyDescent="0.25">
      <c r="A17" s="59"/>
      <c r="B17" s="59"/>
      <c r="C17" s="55"/>
      <c r="D17" s="121"/>
      <c r="E17" s="13"/>
      <c r="F17" s="13"/>
      <c r="G17" s="147"/>
    </row>
    <row r="18" spans="1:7" x14ac:dyDescent="0.25">
      <c r="A18" s="134" t="s">
        <v>19</v>
      </c>
      <c r="B18" s="134"/>
      <c r="C18" s="134"/>
      <c r="D18" s="141"/>
      <c r="E18" s="144"/>
      <c r="F18" s="144"/>
      <c r="G18" s="136">
        <f>SUM(G5:G17)</f>
        <v>0</v>
      </c>
    </row>
    <row r="1048294" spans="4:4" x14ac:dyDescent="0.25">
      <c r="D1048294" s="49"/>
    </row>
  </sheetData>
  <mergeCells count="1">
    <mergeCell ref="D1:G1"/>
  </mergeCells>
  <pageMargins left="0.75" right="0.75" top="1" bottom="1" header="0.5" footer="0.5"/>
  <pageSetup paperSize="9" scale="59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E1F1-0971-463C-8961-1195CE8C2225}">
  <dimension ref="A1:I1048366"/>
  <sheetViews>
    <sheetView view="pageBreakPreview" zoomScaleNormal="100" zoomScaleSheetLayoutView="100" workbookViewId="0">
      <selection activeCell="E1" sqref="E1:H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3.90625" style="37" customWidth="1"/>
    <col min="4" max="4" width="40.6328125" style="37" customWidth="1"/>
    <col min="5" max="5" width="25.54296875" style="37" bestFit="1" customWidth="1"/>
    <col min="6" max="8" width="20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48" customHeight="1" x14ac:dyDescent="0.25">
      <c r="A1" s="35" t="s">
        <v>1764</v>
      </c>
      <c r="B1" s="36"/>
      <c r="C1" s="36"/>
      <c r="D1" s="36"/>
      <c r="E1" s="533" t="s">
        <v>1765</v>
      </c>
      <c r="F1" s="533"/>
      <c r="G1" s="533"/>
      <c r="H1" s="533"/>
    </row>
    <row r="2" spans="1:9" ht="13" x14ac:dyDescent="0.3">
      <c r="A2" s="38" t="s">
        <v>0</v>
      </c>
      <c r="B2" s="38"/>
      <c r="C2" s="82"/>
      <c r="D2" s="39" t="s">
        <v>1</v>
      </c>
      <c r="E2" s="39" t="s">
        <v>2</v>
      </c>
      <c r="F2" s="39" t="s">
        <v>3</v>
      </c>
      <c r="G2" s="39" t="s">
        <v>4</v>
      </c>
      <c r="H2" s="39" t="s">
        <v>5</v>
      </c>
      <c r="I2" s="251" t="s">
        <v>2982</v>
      </c>
    </row>
    <row r="3" spans="1:9" x14ac:dyDescent="0.25">
      <c r="A3" s="40"/>
      <c r="B3" s="40"/>
      <c r="C3" s="83"/>
      <c r="D3" s="41"/>
      <c r="E3" s="5"/>
      <c r="F3" s="5"/>
      <c r="G3" s="4"/>
      <c r="H3" s="4"/>
    </row>
    <row r="4" spans="1:9" x14ac:dyDescent="0.25">
      <c r="A4" s="153"/>
      <c r="B4" s="153"/>
      <c r="C4" s="154"/>
      <c r="D4" s="59"/>
      <c r="E4" s="14"/>
      <c r="F4" s="14"/>
      <c r="G4" s="13"/>
      <c r="H4" s="13"/>
    </row>
    <row r="5" spans="1:9" ht="65" x14ac:dyDescent="0.25">
      <c r="A5" s="153" t="s">
        <v>1766</v>
      </c>
      <c r="B5" s="153"/>
      <c r="C5" s="154"/>
      <c r="D5" s="233" t="s">
        <v>2798</v>
      </c>
      <c r="E5" s="128" t="s">
        <v>18</v>
      </c>
      <c r="F5" s="14" t="s">
        <v>2397</v>
      </c>
      <c r="G5" s="14" t="s">
        <v>2398</v>
      </c>
      <c r="H5" s="149"/>
      <c r="I5" s="252" t="s">
        <v>2981</v>
      </c>
    </row>
    <row r="6" spans="1:9" ht="13" x14ac:dyDescent="0.3">
      <c r="A6" s="153" t="s">
        <v>1767</v>
      </c>
      <c r="B6" s="153"/>
      <c r="C6" s="154"/>
      <c r="D6" s="247" t="s">
        <v>1768</v>
      </c>
      <c r="E6" s="14"/>
      <c r="F6" s="14"/>
      <c r="G6" s="14"/>
      <c r="H6" s="151"/>
    </row>
    <row r="7" spans="1:9" ht="25" x14ac:dyDescent="0.25">
      <c r="A7" s="153"/>
      <c r="B7" s="153" t="s">
        <v>1769</v>
      </c>
      <c r="C7" s="154"/>
      <c r="D7" s="238" t="s">
        <v>1771</v>
      </c>
      <c r="E7" s="128" t="s">
        <v>130</v>
      </c>
      <c r="F7" s="14" t="s">
        <v>2399</v>
      </c>
      <c r="G7" s="14" t="s">
        <v>299</v>
      </c>
      <c r="H7" s="149"/>
    </row>
    <row r="8" spans="1:9" ht="25" x14ac:dyDescent="0.25">
      <c r="A8" s="153"/>
      <c r="B8" s="153" t="s">
        <v>1770</v>
      </c>
      <c r="C8" s="154"/>
      <c r="D8" s="226" t="s">
        <v>1772</v>
      </c>
      <c r="E8" s="169" t="s">
        <v>111</v>
      </c>
      <c r="F8" s="152">
        <f>H7</f>
        <v>0</v>
      </c>
      <c r="G8" s="156"/>
      <c r="H8" s="151">
        <f>F8*G8</f>
        <v>0</v>
      </c>
    </row>
    <row r="9" spans="1:9" ht="13" x14ac:dyDescent="0.25">
      <c r="A9" s="153" t="s">
        <v>1773</v>
      </c>
      <c r="B9" s="153"/>
      <c r="C9" s="154"/>
      <c r="D9" s="239" t="s">
        <v>1774</v>
      </c>
      <c r="E9" s="14"/>
      <c r="F9" s="14"/>
      <c r="G9" s="152"/>
      <c r="H9" s="151"/>
    </row>
    <row r="10" spans="1:9" ht="25" x14ac:dyDescent="0.25">
      <c r="A10" s="153"/>
      <c r="B10" s="153" t="s">
        <v>1775</v>
      </c>
      <c r="C10" s="154"/>
      <c r="D10" s="238" t="s">
        <v>1776</v>
      </c>
      <c r="E10" s="14"/>
      <c r="F10" s="14"/>
      <c r="G10" s="152"/>
      <c r="H10" s="151"/>
    </row>
    <row r="11" spans="1:9" ht="14.5" x14ac:dyDescent="0.25">
      <c r="A11" s="153"/>
      <c r="B11" s="153"/>
      <c r="C11" s="154" t="s">
        <v>22</v>
      </c>
      <c r="D11" s="238" t="s">
        <v>2442</v>
      </c>
      <c r="E11" s="128" t="s">
        <v>51</v>
      </c>
      <c r="F11" s="128"/>
      <c r="G11" s="148"/>
      <c r="H11" s="151">
        <f t="shared" ref="H11:H17" si="0">F11*G11</f>
        <v>0</v>
      </c>
    </row>
    <row r="12" spans="1:9" ht="14.5" x14ac:dyDescent="0.25">
      <c r="A12" s="153"/>
      <c r="B12" s="153"/>
      <c r="C12" s="154" t="s">
        <v>24</v>
      </c>
      <c r="D12" s="238" t="s">
        <v>2443</v>
      </c>
      <c r="E12" s="128" t="s">
        <v>51</v>
      </c>
      <c r="F12" s="128"/>
      <c r="G12" s="148"/>
      <c r="H12" s="151">
        <f t="shared" si="0"/>
        <v>0</v>
      </c>
    </row>
    <row r="13" spans="1:9" ht="14.5" x14ac:dyDescent="0.25">
      <c r="A13" s="153"/>
      <c r="B13" s="153"/>
      <c r="C13" s="154" t="s">
        <v>35</v>
      </c>
      <c r="D13" s="238" t="s">
        <v>2408</v>
      </c>
      <c r="E13" s="128" t="s">
        <v>51</v>
      </c>
      <c r="F13" s="128"/>
      <c r="G13" s="148"/>
      <c r="H13" s="151">
        <f t="shared" si="0"/>
        <v>0</v>
      </c>
      <c r="I13" s="252" t="s">
        <v>2981</v>
      </c>
    </row>
    <row r="14" spans="1:9" ht="25" x14ac:dyDescent="0.25">
      <c r="A14" s="153"/>
      <c r="B14" s="153" t="s">
        <v>1777</v>
      </c>
      <c r="C14" s="154"/>
      <c r="D14" s="238" t="s">
        <v>1778</v>
      </c>
      <c r="E14" s="128" t="s">
        <v>51</v>
      </c>
      <c r="F14" s="128"/>
      <c r="G14" s="148"/>
      <c r="H14" s="151">
        <f t="shared" si="0"/>
        <v>0</v>
      </c>
    </row>
    <row r="15" spans="1:9" ht="37.5" x14ac:dyDescent="0.25">
      <c r="A15" s="153"/>
      <c r="B15" s="153" t="s">
        <v>1782</v>
      </c>
      <c r="C15" s="154"/>
      <c r="D15" s="238" t="s">
        <v>1779</v>
      </c>
      <c r="E15" s="128" t="s">
        <v>51</v>
      </c>
      <c r="F15" s="128"/>
      <c r="G15" s="148"/>
      <c r="H15" s="151">
        <f t="shared" si="0"/>
        <v>0</v>
      </c>
    </row>
    <row r="16" spans="1:9" ht="25" x14ac:dyDescent="0.25">
      <c r="A16" s="153"/>
      <c r="B16" s="153" t="s">
        <v>1783</v>
      </c>
      <c r="C16" s="154"/>
      <c r="D16" s="238" t="s">
        <v>1780</v>
      </c>
      <c r="E16" s="128" t="s">
        <v>51</v>
      </c>
      <c r="F16" s="128"/>
      <c r="G16" s="148"/>
      <c r="H16" s="151">
        <f t="shared" si="0"/>
        <v>0</v>
      </c>
    </row>
    <row r="17" spans="1:9" ht="25" x14ac:dyDescent="0.25">
      <c r="A17" s="153"/>
      <c r="B17" s="153" t="s">
        <v>1784</v>
      </c>
      <c r="C17" s="154"/>
      <c r="D17" s="238" t="s">
        <v>1781</v>
      </c>
      <c r="E17" s="128" t="s">
        <v>51</v>
      </c>
      <c r="F17" s="128"/>
      <c r="G17" s="148"/>
      <c r="H17" s="151">
        <f t="shared" si="0"/>
        <v>0</v>
      </c>
    </row>
    <row r="18" spans="1:9" ht="13" x14ac:dyDescent="0.25">
      <c r="A18" s="153" t="s">
        <v>1785</v>
      </c>
      <c r="B18" s="153"/>
      <c r="C18" s="154"/>
      <c r="D18" s="239" t="s">
        <v>2801</v>
      </c>
      <c r="E18" s="14"/>
      <c r="F18" s="14"/>
      <c r="G18" s="152"/>
      <c r="H18" s="151"/>
    </row>
    <row r="19" spans="1:9" ht="25" x14ac:dyDescent="0.25">
      <c r="A19" s="153"/>
      <c r="B19" s="153" t="s">
        <v>1786</v>
      </c>
      <c r="C19" s="154"/>
      <c r="D19" s="231" t="s">
        <v>1789</v>
      </c>
      <c r="E19" s="14"/>
      <c r="F19" s="14"/>
      <c r="G19" s="152"/>
      <c r="H19" s="151"/>
    </row>
    <row r="20" spans="1:9" ht="14.5" x14ac:dyDescent="0.25">
      <c r="A20" s="153"/>
      <c r="B20" s="153"/>
      <c r="C20" s="154" t="s">
        <v>22</v>
      </c>
      <c r="D20" s="226" t="s">
        <v>2442</v>
      </c>
      <c r="E20" s="128" t="s">
        <v>51</v>
      </c>
      <c r="F20" s="128"/>
      <c r="G20" s="148"/>
      <c r="H20" s="151">
        <f>F20*G20</f>
        <v>0</v>
      </c>
      <c r="I20" s="252" t="s">
        <v>2981</v>
      </c>
    </row>
    <row r="21" spans="1:9" ht="25" x14ac:dyDescent="0.25">
      <c r="A21" s="153"/>
      <c r="B21" s="153" t="s">
        <v>1787</v>
      </c>
      <c r="C21" s="154"/>
      <c r="D21" s="226" t="s">
        <v>1790</v>
      </c>
      <c r="E21" s="128" t="s">
        <v>51</v>
      </c>
      <c r="F21" s="128"/>
      <c r="G21" s="148"/>
      <c r="H21" s="151">
        <f>F21*G21</f>
        <v>0</v>
      </c>
    </row>
    <row r="22" spans="1:9" ht="37.5" x14ac:dyDescent="0.25">
      <c r="A22" s="153"/>
      <c r="B22" s="153" t="s">
        <v>1788</v>
      </c>
      <c r="C22" s="154"/>
      <c r="D22" s="226" t="s">
        <v>1791</v>
      </c>
      <c r="E22" s="128" t="s">
        <v>51</v>
      </c>
      <c r="F22" s="128"/>
      <c r="G22" s="148"/>
      <c r="H22" s="151">
        <f>F22*G22</f>
        <v>0</v>
      </c>
    </row>
    <row r="23" spans="1:9" ht="26" x14ac:dyDescent="0.25">
      <c r="A23" s="153" t="s">
        <v>1792</v>
      </c>
      <c r="B23" s="153"/>
      <c r="C23" s="154"/>
      <c r="D23" s="239" t="s">
        <v>2985</v>
      </c>
      <c r="E23" s="128" t="s">
        <v>51</v>
      </c>
      <c r="F23" s="128"/>
      <c r="G23" s="148"/>
      <c r="H23" s="151">
        <f>F23*G23</f>
        <v>0</v>
      </c>
    </row>
    <row r="24" spans="1:9" ht="13" x14ac:dyDescent="0.25">
      <c r="A24" s="153" t="s">
        <v>1793</v>
      </c>
      <c r="B24" s="153"/>
      <c r="C24" s="154"/>
      <c r="D24" s="239" t="s">
        <v>1304</v>
      </c>
      <c r="E24" s="14"/>
      <c r="F24" s="14"/>
      <c r="G24" s="152"/>
      <c r="H24" s="151"/>
    </row>
    <row r="25" spans="1:9" x14ac:dyDescent="0.25">
      <c r="A25" s="153"/>
      <c r="B25" s="153" t="s">
        <v>1794</v>
      </c>
      <c r="C25" s="154"/>
      <c r="D25" s="230" t="s">
        <v>1305</v>
      </c>
      <c r="E25" s="128" t="s">
        <v>18</v>
      </c>
      <c r="F25" s="14" t="s">
        <v>2397</v>
      </c>
      <c r="G25" s="14" t="s">
        <v>2398</v>
      </c>
      <c r="H25" s="149"/>
    </row>
    <row r="26" spans="1:9" x14ac:dyDescent="0.25">
      <c r="A26" s="153"/>
      <c r="B26" s="153" t="s">
        <v>1796</v>
      </c>
      <c r="C26" s="154"/>
      <c r="D26" s="230" t="s">
        <v>1795</v>
      </c>
      <c r="E26" s="128" t="s">
        <v>18</v>
      </c>
      <c r="F26" s="14" t="s">
        <v>2397</v>
      </c>
      <c r="G26" s="14" t="s">
        <v>2398</v>
      </c>
      <c r="H26" s="149"/>
    </row>
    <row r="27" spans="1:9" ht="13" x14ac:dyDescent="0.25">
      <c r="A27" s="153" t="s">
        <v>1797</v>
      </c>
      <c r="B27" s="153"/>
      <c r="C27" s="154"/>
      <c r="D27" s="239" t="s">
        <v>1798</v>
      </c>
      <c r="E27" s="14"/>
      <c r="F27" s="14"/>
      <c r="G27" s="152"/>
      <c r="H27" s="151"/>
    </row>
    <row r="28" spans="1:9" ht="14.5" x14ac:dyDescent="0.25">
      <c r="A28" s="153"/>
      <c r="B28" s="153" t="s">
        <v>1799</v>
      </c>
      <c r="C28" s="154"/>
      <c r="D28" s="238" t="s">
        <v>1802</v>
      </c>
      <c r="E28" s="128" t="s">
        <v>51</v>
      </c>
      <c r="F28" s="128"/>
      <c r="G28" s="148"/>
      <c r="H28" s="151">
        <f>F28*G28</f>
        <v>0</v>
      </c>
    </row>
    <row r="29" spans="1:9" ht="14.5" x14ac:dyDescent="0.25">
      <c r="A29" s="153"/>
      <c r="B29" s="153" t="s">
        <v>1800</v>
      </c>
      <c r="C29" s="154"/>
      <c r="D29" s="238" t="s">
        <v>1803</v>
      </c>
      <c r="E29" s="128" t="s">
        <v>51</v>
      </c>
      <c r="F29" s="128"/>
      <c r="G29" s="148"/>
      <c r="H29" s="151">
        <f>F29*G29</f>
        <v>0</v>
      </c>
    </row>
    <row r="30" spans="1:9" ht="14.5" x14ac:dyDescent="0.25">
      <c r="A30" s="153"/>
      <c r="B30" s="153" t="s">
        <v>1801</v>
      </c>
      <c r="C30" s="154"/>
      <c r="D30" s="238" t="s">
        <v>1804</v>
      </c>
      <c r="E30" s="128" t="s">
        <v>51</v>
      </c>
      <c r="F30" s="128"/>
      <c r="G30" s="148"/>
      <c r="H30" s="151">
        <f>F30*G30</f>
        <v>0</v>
      </c>
    </row>
    <row r="31" spans="1:9" ht="13" x14ac:dyDescent="0.25">
      <c r="A31" s="153" t="s">
        <v>1805</v>
      </c>
      <c r="B31" s="153"/>
      <c r="C31" s="154"/>
      <c r="D31" s="239" t="s">
        <v>1806</v>
      </c>
      <c r="E31" s="14"/>
      <c r="F31" s="14"/>
      <c r="G31" s="152"/>
      <c r="H31" s="151"/>
    </row>
    <row r="32" spans="1:9" ht="14.5" x14ac:dyDescent="0.25">
      <c r="A32" s="153"/>
      <c r="B32" s="153" t="s">
        <v>1810</v>
      </c>
      <c r="C32" s="154"/>
      <c r="D32" s="238" t="s">
        <v>1807</v>
      </c>
      <c r="E32" s="128" t="s">
        <v>51</v>
      </c>
      <c r="F32" s="128"/>
      <c r="G32" s="148"/>
      <c r="H32" s="151">
        <f t="shared" ref="H32:H39" si="1">F32*G32</f>
        <v>0</v>
      </c>
    </row>
    <row r="33" spans="1:9" ht="14.5" x14ac:dyDescent="0.25">
      <c r="A33" s="153"/>
      <c r="B33" s="153" t="s">
        <v>1811</v>
      </c>
      <c r="C33" s="154"/>
      <c r="D33" s="226" t="s">
        <v>1808</v>
      </c>
      <c r="E33" s="128" t="s">
        <v>51</v>
      </c>
      <c r="F33" s="128"/>
      <c r="G33" s="148"/>
      <c r="H33" s="151">
        <f t="shared" si="1"/>
        <v>0</v>
      </c>
    </row>
    <row r="34" spans="1:9" ht="14.5" x14ac:dyDescent="0.25">
      <c r="A34" s="153"/>
      <c r="B34" s="153" t="s">
        <v>1812</v>
      </c>
      <c r="C34" s="154"/>
      <c r="D34" s="226" t="s">
        <v>1809</v>
      </c>
      <c r="E34" s="128" t="s">
        <v>51</v>
      </c>
      <c r="F34" s="128"/>
      <c r="G34" s="148"/>
      <c r="H34" s="151">
        <f t="shared" si="1"/>
        <v>0</v>
      </c>
    </row>
    <row r="35" spans="1:9" ht="26" x14ac:dyDescent="0.25">
      <c r="A35" s="153" t="s">
        <v>1813</v>
      </c>
      <c r="B35" s="153"/>
      <c r="C35" s="154"/>
      <c r="D35" s="239" t="s">
        <v>2984</v>
      </c>
      <c r="E35" s="128" t="s">
        <v>51</v>
      </c>
      <c r="F35" s="128"/>
      <c r="G35" s="148"/>
      <c r="H35" s="151">
        <f t="shared" si="1"/>
        <v>0</v>
      </c>
    </row>
    <row r="36" spans="1:9" ht="39" x14ac:dyDescent="0.25">
      <c r="A36" s="153" t="s">
        <v>1814</v>
      </c>
      <c r="B36" s="153"/>
      <c r="C36" s="154"/>
      <c r="D36" s="239" t="s">
        <v>1815</v>
      </c>
      <c r="E36" s="169" t="s">
        <v>1876</v>
      </c>
      <c r="F36" s="128"/>
      <c r="G36" s="148"/>
      <c r="H36" s="151">
        <f t="shared" si="1"/>
        <v>0</v>
      </c>
    </row>
    <row r="37" spans="1:9" ht="39" x14ac:dyDescent="0.25">
      <c r="A37" s="153" t="s">
        <v>1816</v>
      </c>
      <c r="B37" s="153"/>
      <c r="C37" s="154"/>
      <c r="D37" s="239" t="s">
        <v>1817</v>
      </c>
      <c r="E37" s="169" t="s">
        <v>1876</v>
      </c>
      <c r="F37" s="128"/>
      <c r="G37" s="148"/>
      <c r="H37" s="151">
        <f t="shared" si="1"/>
        <v>0</v>
      </c>
    </row>
    <row r="38" spans="1:9" ht="14.5" x14ac:dyDescent="0.25">
      <c r="A38" s="153" t="s">
        <v>1818</v>
      </c>
      <c r="B38" s="153"/>
      <c r="C38" s="154"/>
      <c r="D38" s="239" t="s">
        <v>2799</v>
      </c>
      <c r="E38" s="128" t="s">
        <v>1007</v>
      </c>
      <c r="F38" s="128"/>
      <c r="G38" s="148"/>
      <c r="H38" s="151">
        <f t="shared" si="1"/>
        <v>0</v>
      </c>
    </row>
    <row r="39" spans="1:9" ht="26" x14ac:dyDescent="0.25">
      <c r="A39" s="153" t="s">
        <v>1819</v>
      </c>
      <c r="B39" s="153"/>
      <c r="C39" s="154"/>
      <c r="D39" s="239" t="s">
        <v>2800</v>
      </c>
      <c r="E39" s="128" t="s">
        <v>1007</v>
      </c>
      <c r="F39" s="128"/>
      <c r="G39" s="148"/>
      <c r="H39" s="151">
        <f t="shared" si="1"/>
        <v>0</v>
      </c>
    </row>
    <row r="40" spans="1:9" ht="13" x14ac:dyDescent="0.25">
      <c r="A40" s="153" t="s">
        <v>1820</v>
      </c>
      <c r="B40" s="153"/>
      <c r="C40" s="154"/>
      <c r="D40" s="239" t="s">
        <v>1821</v>
      </c>
      <c r="E40" s="97"/>
      <c r="F40" s="14"/>
      <c r="G40" s="152"/>
      <c r="H40" s="151"/>
    </row>
    <row r="41" spans="1:9" ht="14.5" x14ac:dyDescent="0.25">
      <c r="A41" s="153"/>
      <c r="B41" s="153" t="s">
        <v>1822</v>
      </c>
      <c r="C41" s="154"/>
      <c r="D41" s="238" t="s">
        <v>638</v>
      </c>
      <c r="E41" s="128" t="s">
        <v>51</v>
      </c>
      <c r="F41" s="128"/>
      <c r="G41" s="148"/>
      <c r="H41" s="151">
        <f t="shared" ref="H41:H46" si="2">F41*G41</f>
        <v>0</v>
      </c>
    </row>
    <row r="42" spans="1:9" ht="14.5" x14ac:dyDescent="0.25">
      <c r="A42" s="153"/>
      <c r="B42" s="153" t="s">
        <v>1823</v>
      </c>
      <c r="C42" s="154"/>
      <c r="D42" s="238" t="s">
        <v>1828</v>
      </c>
      <c r="E42" s="128" t="s">
        <v>51</v>
      </c>
      <c r="F42" s="128"/>
      <c r="G42" s="148"/>
      <c r="H42" s="151">
        <f t="shared" si="2"/>
        <v>0</v>
      </c>
    </row>
    <row r="43" spans="1:9" ht="14.5" x14ac:dyDescent="0.25">
      <c r="A43" s="153"/>
      <c r="B43" s="153" t="s">
        <v>1824</v>
      </c>
      <c r="C43" s="154"/>
      <c r="D43" s="238" t="s">
        <v>1829</v>
      </c>
      <c r="E43" s="128" t="s">
        <v>51</v>
      </c>
      <c r="F43" s="128"/>
      <c r="G43" s="148"/>
      <c r="H43" s="151">
        <f t="shared" si="2"/>
        <v>0</v>
      </c>
    </row>
    <row r="44" spans="1:9" ht="14.5" x14ac:dyDescent="0.25">
      <c r="A44" s="153"/>
      <c r="B44" s="153" t="s">
        <v>1825</v>
      </c>
      <c r="C44" s="154"/>
      <c r="D44" s="238" t="s">
        <v>2802</v>
      </c>
      <c r="E44" s="128" t="s">
        <v>51</v>
      </c>
      <c r="F44" s="128"/>
      <c r="G44" s="148"/>
      <c r="H44" s="151">
        <f t="shared" si="2"/>
        <v>0</v>
      </c>
      <c r="I44" s="252" t="s">
        <v>2981</v>
      </c>
    </row>
    <row r="45" spans="1:9" ht="26" x14ac:dyDescent="0.25">
      <c r="A45" s="153"/>
      <c r="B45" s="153" t="s">
        <v>1826</v>
      </c>
      <c r="C45" s="154"/>
      <c r="D45" s="238" t="s">
        <v>2803</v>
      </c>
      <c r="E45" s="128" t="s">
        <v>51</v>
      </c>
      <c r="F45" s="128"/>
      <c r="G45" s="148"/>
      <c r="H45" s="151">
        <f t="shared" si="2"/>
        <v>0</v>
      </c>
      <c r="I45" s="252" t="s">
        <v>2981</v>
      </c>
    </row>
    <row r="46" spans="1:9" ht="14.5" x14ac:dyDescent="0.25">
      <c r="A46" s="153"/>
      <c r="B46" s="153" t="s">
        <v>1827</v>
      </c>
      <c r="C46" s="154"/>
      <c r="D46" s="226" t="s">
        <v>2804</v>
      </c>
      <c r="E46" s="128" t="s">
        <v>51</v>
      </c>
      <c r="F46" s="128"/>
      <c r="G46" s="148"/>
      <c r="H46" s="151">
        <f t="shared" si="2"/>
        <v>0</v>
      </c>
      <c r="I46" s="252" t="s">
        <v>2981</v>
      </c>
    </row>
    <row r="47" spans="1:9" ht="26" x14ac:dyDescent="0.25">
      <c r="A47" s="153" t="s">
        <v>1830</v>
      </c>
      <c r="B47" s="153"/>
      <c r="C47" s="154"/>
      <c r="D47" s="126" t="s">
        <v>1831</v>
      </c>
      <c r="E47" s="97"/>
      <c r="F47" s="14"/>
      <c r="G47" s="152"/>
      <c r="H47" s="151"/>
    </row>
    <row r="48" spans="1:9" ht="14.5" x14ac:dyDescent="0.25">
      <c r="A48" s="153"/>
      <c r="B48" s="153" t="s">
        <v>1832</v>
      </c>
      <c r="C48" s="154"/>
      <c r="D48" s="127" t="s">
        <v>638</v>
      </c>
      <c r="E48" s="128" t="s">
        <v>51</v>
      </c>
      <c r="F48" s="128"/>
      <c r="G48" s="148"/>
      <c r="H48" s="151">
        <f t="shared" ref="H48:H53" si="3">F48*G48</f>
        <v>0</v>
      </c>
    </row>
    <row r="49" spans="1:9" ht="14.5" x14ac:dyDescent="0.25">
      <c r="A49" s="153"/>
      <c r="B49" s="153" t="s">
        <v>1833</v>
      </c>
      <c r="C49" s="154"/>
      <c r="D49" s="85" t="s">
        <v>1828</v>
      </c>
      <c r="E49" s="128" t="s">
        <v>51</v>
      </c>
      <c r="F49" s="128"/>
      <c r="G49" s="148"/>
      <c r="H49" s="151">
        <f t="shared" si="3"/>
        <v>0</v>
      </c>
    </row>
    <row r="50" spans="1:9" ht="14.5" x14ac:dyDescent="0.25">
      <c r="A50" s="153"/>
      <c r="B50" s="153" t="s">
        <v>1834</v>
      </c>
      <c r="C50" s="154"/>
      <c r="D50" s="85" t="s">
        <v>1829</v>
      </c>
      <c r="E50" s="128" t="s">
        <v>51</v>
      </c>
      <c r="F50" s="128"/>
      <c r="G50" s="148"/>
      <c r="H50" s="151">
        <f t="shared" si="3"/>
        <v>0</v>
      </c>
    </row>
    <row r="51" spans="1:9" ht="14.5" x14ac:dyDescent="0.25">
      <c r="A51" s="153"/>
      <c r="B51" s="153" t="s">
        <v>1835</v>
      </c>
      <c r="C51" s="154"/>
      <c r="D51" s="226" t="s">
        <v>2802</v>
      </c>
      <c r="E51" s="128" t="s">
        <v>51</v>
      </c>
      <c r="F51" s="128"/>
      <c r="G51" s="148"/>
      <c r="H51" s="151">
        <f t="shared" si="3"/>
        <v>0</v>
      </c>
      <c r="I51" s="252" t="s">
        <v>2981</v>
      </c>
    </row>
    <row r="52" spans="1:9" ht="26" x14ac:dyDescent="0.25">
      <c r="A52" s="153"/>
      <c r="B52" s="153" t="s">
        <v>1836</v>
      </c>
      <c r="C52" s="154"/>
      <c r="D52" s="226" t="s">
        <v>2803</v>
      </c>
      <c r="E52" s="128" t="s">
        <v>51</v>
      </c>
      <c r="F52" s="128"/>
      <c r="G52" s="148"/>
      <c r="H52" s="151">
        <f t="shared" si="3"/>
        <v>0</v>
      </c>
      <c r="I52" s="252" t="s">
        <v>2981</v>
      </c>
    </row>
    <row r="53" spans="1:9" ht="14.5" x14ac:dyDescent="0.25">
      <c r="A53" s="153"/>
      <c r="B53" s="153" t="s">
        <v>1837</v>
      </c>
      <c r="C53" s="154"/>
      <c r="D53" s="226" t="s">
        <v>2804</v>
      </c>
      <c r="E53" s="128" t="s">
        <v>51</v>
      </c>
      <c r="F53" s="128"/>
      <c r="G53" s="148"/>
      <c r="H53" s="151">
        <f t="shared" si="3"/>
        <v>0</v>
      </c>
      <c r="I53" s="252" t="s">
        <v>2981</v>
      </c>
    </row>
    <row r="54" spans="1:9" ht="39" x14ac:dyDescent="0.25">
      <c r="A54" s="153" t="s">
        <v>1838</v>
      </c>
      <c r="B54" s="153"/>
      <c r="C54" s="154"/>
      <c r="D54" s="239" t="s">
        <v>2806</v>
      </c>
      <c r="E54" s="128" t="s">
        <v>18</v>
      </c>
      <c r="F54" s="14" t="s">
        <v>2397</v>
      </c>
      <c r="G54" s="14" t="s">
        <v>2398</v>
      </c>
      <c r="H54" s="149"/>
      <c r="I54" s="252" t="s">
        <v>2981</v>
      </c>
    </row>
    <row r="55" spans="1:9" ht="26" x14ac:dyDescent="0.25">
      <c r="A55" s="153" t="s">
        <v>1839</v>
      </c>
      <c r="B55" s="153"/>
      <c r="C55" s="154"/>
      <c r="D55" s="239" t="s">
        <v>2805</v>
      </c>
      <c r="E55" s="128" t="s">
        <v>132</v>
      </c>
      <c r="F55" s="128"/>
      <c r="G55" s="148"/>
      <c r="H55" s="151">
        <f t="shared" ref="H55:H62" si="4">F55*G55</f>
        <v>0</v>
      </c>
    </row>
    <row r="56" spans="1:9" ht="26" x14ac:dyDescent="0.25">
      <c r="A56" s="153" t="s">
        <v>1840</v>
      </c>
      <c r="B56" s="153"/>
      <c r="C56" s="154"/>
      <c r="D56" s="239" t="s">
        <v>2807</v>
      </c>
      <c r="E56" s="128" t="s">
        <v>53</v>
      </c>
      <c r="F56" s="128"/>
      <c r="G56" s="148"/>
      <c r="H56" s="151">
        <f t="shared" si="4"/>
        <v>0</v>
      </c>
      <c r="I56" s="252" t="s">
        <v>2981</v>
      </c>
    </row>
    <row r="57" spans="1:9" ht="26" x14ac:dyDescent="0.25">
      <c r="A57" s="153" t="s">
        <v>1841</v>
      </c>
      <c r="B57" s="153"/>
      <c r="C57" s="154"/>
      <c r="D57" s="239" t="s">
        <v>2808</v>
      </c>
      <c r="E57" s="128" t="s">
        <v>129</v>
      </c>
      <c r="F57" s="128"/>
      <c r="G57" s="148"/>
      <c r="H57" s="151">
        <f t="shared" si="4"/>
        <v>0</v>
      </c>
      <c r="I57" s="252" t="s">
        <v>2981</v>
      </c>
    </row>
    <row r="58" spans="1:9" ht="13" x14ac:dyDescent="0.25">
      <c r="A58" s="153" t="s">
        <v>1842</v>
      </c>
      <c r="B58" s="153"/>
      <c r="C58" s="154"/>
      <c r="D58" s="239" t="s">
        <v>1843</v>
      </c>
      <c r="E58" s="162"/>
      <c r="F58" s="14"/>
      <c r="G58" s="152"/>
      <c r="H58" s="151">
        <f t="shared" si="4"/>
        <v>0</v>
      </c>
    </row>
    <row r="59" spans="1:9" ht="26" x14ac:dyDescent="0.25">
      <c r="A59" s="153"/>
      <c r="B59" s="153" t="s">
        <v>1844</v>
      </c>
      <c r="C59" s="154"/>
      <c r="D59" s="238" t="s">
        <v>2809</v>
      </c>
      <c r="E59" s="128" t="s">
        <v>53</v>
      </c>
      <c r="F59" s="128"/>
      <c r="G59" s="148"/>
      <c r="H59" s="151">
        <f t="shared" si="4"/>
        <v>0</v>
      </c>
      <c r="I59" s="252" t="s">
        <v>2981</v>
      </c>
    </row>
    <row r="60" spans="1:9" ht="38.5" x14ac:dyDescent="0.25">
      <c r="A60" s="153"/>
      <c r="B60" s="153" t="s">
        <v>1845</v>
      </c>
      <c r="C60" s="154"/>
      <c r="D60" s="226" t="s">
        <v>2810</v>
      </c>
      <c r="E60" s="128" t="s">
        <v>129</v>
      </c>
      <c r="F60" s="128"/>
      <c r="G60" s="148"/>
      <c r="H60" s="151">
        <f t="shared" si="4"/>
        <v>0</v>
      </c>
      <c r="I60" s="252" t="s">
        <v>2981</v>
      </c>
    </row>
    <row r="61" spans="1:9" ht="26" x14ac:dyDescent="0.25">
      <c r="A61" s="153" t="s">
        <v>1846</v>
      </c>
      <c r="B61" s="153"/>
      <c r="C61" s="154"/>
      <c r="D61" s="239" t="s">
        <v>2811</v>
      </c>
      <c r="E61" s="128" t="s">
        <v>1007</v>
      </c>
      <c r="F61" s="128"/>
      <c r="G61" s="148"/>
      <c r="H61" s="151">
        <f t="shared" si="4"/>
        <v>0</v>
      </c>
      <c r="I61" s="252" t="s">
        <v>2981</v>
      </c>
    </row>
    <row r="62" spans="1:9" ht="39" x14ac:dyDescent="0.25">
      <c r="A62" s="153" t="s">
        <v>1847</v>
      </c>
      <c r="B62" s="153"/>
      <c r="C62" s="154"/>
      <c r="D62" s="239" t="s">
        <v>2812</v>
      </c>
      <c r="E62" s="128" t="s">
        <v>1007</v>
      </c>
      <c r="F62" s="128"/>
      <c r="G62" s="148"/>
      <c r="H62" s="151">
        <f t="shared" si="4"/>
        <v>0</v>
      </c>
      <c r="I62" s="252" t="s">
        <v>2981</v>
      </c>
    </row>
    <row r="63" spans="1:9" ht="13" x14ac:dyDescent="0.25">
      <c r="A63" s="153" t="s">
        <v>1848</v>
      </c>
      <c r="B63" s="153"/>
      <c r="C63" s="154"/>
      <c r="D63" s="126" t="s">
        <v>1849</v>
      </c>
      <c r="E63" s="162"/>
      <c r="F63" s="14"/>
      <c r="G63" s="152"/>
      <c r="H63" s="151"/>
    </row>
    <row r="64" spans="1:9" ht="13" x14ac:dyDescent="0.25">
      <c r="A64" s="153"/>
      <c r="B64" s="153" t="s">
        <v>1850</v>
      </c>
      <c r="C64" s="154"/>
      <c r="D64" s="238" t="s">
        <v>2813</v>
      </c>
      <c r="E64" s="162"/>
      <c r="F64" s="14"/>
      <c r="G64" s="152"/>
      <c r="H64" s="151"/>
      <c r="I64" s="252" t="s">
        <v>2981</v>
      </c>
    </row>
    <row r="65" spans="1:9" ht="14.5" x14ac:dyDescent="0.25">
      <c r="A65" s="153"/>
      <c r="B65" s="153"/>
      <c r="C65" s="154" t="s">
        <v>22</v>
      </c>
      <c r="D65" s="127" t="s">
        <v>2456</v>
      </c>
      <c r="E65" s="128" t="s">
        <v>1007</v>
      </c>
      <c r="F65" s="128"/>
      <c r="G65" s="148"/>
      <c r="H65" s="151">
        <f>F65*G65</f>
        <v>0</v>
      </c>
    </row>
    <row r="66" spans="1:9" ht="14.5" x14ac:dyDescent="0.25">
      <c r="A66" s="153"/>
      <c r="B66" s="153"/>
      <c r="C66" s="154" t="s">
        <v>24</v>
      </c>
      <c r="D66" s="127" t="s">
        <v>2457</v>
      </c>
      <c r="E66" s="128" t="s">
        <v>1007</v>
      </c>
      <c r="F66" s="128"/>
      <c r="G66" s="148"/>
      <c r="H66" s="151">
        <f>F66*G66</f>
        <v>0</v>
      </c>
    </row>
    <row r="67" spans="1:9" x14ac:dyDescent="0.25">
      <c r="A67" s="153"/>
      <c r="B67" s="153"/>
      <c r="C67" s="154" t="s">
        <v>35</v>
      </c>
      <c r="D67" s="85" t="s">
        <v>1851</v>
      </c>
      <c r="E67" s="221"/>
      <c r="F67" s="128"/>
      <c r="G67" s="148"/>
      <c r="H67" s="151">
        <f>F67*G67</f>
        <v>0</v>
      </c>
      <c r="I67" s="252" t="s">
        <v>2981</v>
      </c>
    </row>
    <row r="68" spans="1:9" ht="26" x14ac:dyDescent="0.25">
      <c r="A68" s="153" t="s">
        <v>1852</v>
      </c>
      <c r="B68" s="153"/>
      <c r="C68" s="154"/>
      <c r="D68" s="126" t="s">
        <v>1853</v>
      </c>
      <c r="E68" s="128" t="s">
        <v>18</v>
      </c>
      <c r="F68" s="14" t="s">
        <v>2397</v>
      </c>
      <c r="G68" s="14" t="s">
        <v>2398</v>
      </c>
      <c r="H68" s="149"/>
    </row>
    <row r="69" spans="1:9" ht="26" x14ac:dyDescent="0.25">
      <c r="A69" s="153" t="s">
        <v>1854</v>
      </c>
      <c r="B69" s="153"/>
      <c r="C69" s="154"/>
      <c r="D69" s="239" t="s">
        <v>2814</v>
      </c>
      <c r="E69" s="128" t="s">
        <v>1007</v>
      </c>
      <c r="F69" s="128"/>
      <c r="G69" s="148"/>
      <c r="H69" s="151">
        <f>F69*G69</f>
        <v>0</v>
      </c>
      <c r="I69" s="252" t="s">
        <v>2981</v>
      </c>
    </row>
    <row r="70" spans="1:9" ht="13" x14ac:dyDescent="0.25">
      <c r="A70" s="153" t="s">
        <v>1855</v>
      </c>
      <c r="B70" s="153"/>
      <c r="C70" s="154"/>
      <c r="D70" s="126" t="s">
        <v>1856</v>
      </c>
      <c r="E70" s="162"/>
      <c r="F70" s="14"/>
      <c r="G70" s="152"/>
      <c r="H70" s="151"/>
    </row>
    <row r="71" spans="1:9" x14ac:dyDescent="0.25">
      <c r="A71" s="153"/>
      <c r="B71" s="153" t="s">
        <v>1857</v>
      </c>
      <c r="C71" s="154"/>
      <c r="D71" s="127" t="s">
        <v>1859</v>
      </c>
      <c r="E71" s="128" t="s">
        <v>52</v>
      </c>
      <c r="F71" s="128"/>
      <c r="G71" s="148"/>
      <c r="H71" s="151">
        <f>F71*G71</f>
        <v>0</v>
      </c>
    </row>
    <row r="72" spans="1:9" ht="13" x14ac:dyDescent="0.25">
      <c r="A72" s="153"/>
      <c r="B72" s="153" t="s">
        <v>1858</v>
      </c>
      <c r="C72" s="154"/>
      <c r="D72" s="226" t="s">
        <v>2697</v>
      </c>
      <c r="E72" s="128" t="s">
        <v>52</v>
      </c>
      <c r="F72" s="128"/>
      <c r="G72" s="148"/>
      <c r="H72" s="151">
        <f>F72*G72</f>
        <v>0</v>
      </c>
      <c r="I72" s="252" t="s">
        <v>2981</v>
      </c>
    </row>
    <row r="73" spans="1:9" ht="26" x14ac:dyDescent="0.25">
      <c r="A73" s="153" t="s">
        <v>1860</v>
      </c>
      <c r="B73" s="153"/>
      <c r="C73" s="154"/>
      <c r="D73" s="239" t="s">
        <v>2815</v>
      </c>
      <c r="E73" s="128" t="s">
        <v>51</v>
      </c>
      <c r="F73" s="128"/>
      <c r="G73" s="148"/>
      <c r="H73" s="151">
        <f>F73*G73</f>
        <v>0</v>
      </c>
      <c r="I73" s="252" t="s">
        <v>2981</v>
      </c>
    </row>
    <row r="74" spans="1:9" ht="26" x14ac:dyDescent="0.25">
      <c r="A74" s="153" t="s">
        <v>1861</v>
      </c>
      <c r="B74" s="153"/>
      <c r="C74" s="154"/>
      <c r="D74" s="239" t="s">
        <v>2816</v>
      </c>
      <c r="E74" s="128" t="s">
        <v>132</v>
      </c>
      <c r="F74" s="128"/>
      <c r="G74" s="148"/>
      <c r="H74" s="151">
        <f>F74*G74</f>
        <v>0</v>
      </c>
      <c r="I74" s="252" t="s">
        <v>2981</v>
      </c>
    </row>
    <row r="75" spans="1:9" ht="39" x14ac:dyDescent="0.25">
      <c r="A75" s="153" t="s">
        <v>1862</v>
      </c>
      <c r="B75" s="153"/>
      <c r="C75" s="154"/>
      <c r="D75" s="239" t="s">
        <v>2817</v>
      </c>
      <c r="E75" s="162"/>
      <c r="F75" s="14"/>
      <c r="G75" s="152"/>
      <c r="H75" s="151"/>
      <c r="I75" s="252" t="s">
        <v>2981</v>
      </c>
    </row>
    <row r="76" spans="1:9" x14ac:dyDescent="0.25">
      <c r="A76" s="153"/>
      <c r="B76" s="153" t="s">
        <v>1863</v>
      </c>
      <c r="C76" s="154"/>
      <c r="D76" s="127" t="s">
        <v>2447</v>
      </c>
      <c r="E76" s="128" t="s">
        <v>53</v>
      </c>
      <c r="F76" s="128"/>
      <c r="G76" s="148"/>
      <c r="H76" s="151">
        <f>F76*G76</f>
        <v>0</v>
      </c>
    </row>
    <row r="77" spans="1:9" x14ac:dyDescent="0.25">
      <c r="A77" s="153"/>
      <c r="B77" s="153" t="s">
        <v>1864</v>
      </c>
      <c r="C77" s="154"/>
      <c r="D77" s="85" t="s">
        <v>2444</v>
      </c>
      <c r="E77" s="128" t="s">
        <v>53</v>
      </c>
      <c r="F77" s="128"/>
      <c r="G77" s="148"/>
      <c r="H77" s="151">
        <f>F77*G77</f>
        <v>0</v>
      </c>
    </row>
    <row r="78" spans="1:9" x14ac:dyDescent="0.25">
      <c r="A78" s="153"/>
      <c r="B78" s="153" t="s">
        <v>1865</v>
      </c>
      <c r="C78" s="154"/>
      <c r="D78" s="85" t="s">
        <v>2445</v>
      </c>
      <c r="E78" s="128" t="s">
        <v>53</v>
      </c>
      <c r="F78" s="128"/>
      <c r="G78" s="148"/>
      <c r="H78" s="151">
        <f>F78*G78</f>
        <v>0</v>
      </c>
      <c r="I78" s="252" t="s">
        <v>2981</v>
      </c>
    </row>
    <row r="79" spans="1:9" ht="13" x14ac:dyDescent="0.25">
      <c r="A79" s="153" t="s">
        <v>1866</v>
      </c>
      <c r="B79" s="153"/>
      <c r="C79" s="154"/>
      <c r="D79" s="126" t="s">
        <v>1867</v>
      </c>
      <c r="E79" s="162"/>
      <c r="F79" s="14"/>
      <c r="G79" s="152"/>
      <c r="H79" s="151"/>
    </row>
    <row r="80" spans="1:9" ht="25" x14ac:dyDescent="0.25">
      <c r="A80" s="153"/>
      <c r="B80" s="153" t="s">
        <v>1868</v>
      </c>
      <c r="C80" s="154"/>
      <c r="D80" s="127" t="s">
        <v>1776</v>
      </c>
      <c r="E80" s="162"/>
      <c r="F80" s="14"/>
      <c r="G80" s="152"/>
      <c r="H80" s="151"/>
    </row>
    <row r="81" spans="1:9" ht="14.5" x14ac:dyDescent="0.25">
      <c r="A81" s="153"/>
      <c r="B81" s="153"/>
      <c r="C81" s="154" t="s">
        <v>22</v>
      </c>
      <c r="D81" s="127" t="s">
        <v>2446</v>
      </c>
      <c r="E81" s="128" t="s">
        <v>51</v>
      </c>
      <c r="F81" s="128"/>
      <c r="G81" s="148"/>
      <c r="H81" s="151">
        <f t="shared" ref="H81:H86" si="5">F81*G81</f>
        <v>0</v>
      </c>
    </row>
    <row r="82" spans="1:9" ht="14.5" x14ac:dyDescent="0.25">
      <c r="A82" s="153"/>
      <c r="B82" s="153"/>
      <c r="C82" s="154" t="s">
        <v>24</v>
      </c>
      <c r="D82" s="127" t="s">
        <v>2448</v>
      </c>
      <c r="E82" s="128" t="s">
        <v>51</v>
      </c>
      <c r="F82" s="128"/>
      <c r="G82" s="148"/>
      <c r="H82" s="151">
        <f t="shared" si="5"/>
        <v>0</v>
      </c>
    </row>
    <row r="83" spans="1:9" ht="14.5" x14ac:dyDescent="0.25">
      <c r="A83" s="153"/>
      <c r="B83" s="153"/>
      <c r="C83" s="154" t="s">
        <v>35</v>
      </c>
      <c r="D83" s="127" t="s">
        <v>2449</v>
      </c>
      <c r="E83" s="128" t="s">
        <v>51</v>
      </c>
      <c r="F83" s="128"/>
      <c r="G83" s="148"/>
      <c r="H83" s="151">
        <f t="shared" si="5"/>
        <v>0</v>
      </c>
      <c r="I83" s="252" t="s">
        <v>2981</v>
      </c>
    </row>
    <row r="84" spans="1:9" ht="25" x14ac:dyDescent="0.25">
      <c r="A84" s="153"/>
      <c r="B84" s="153" t="s">
        <v>1869</v>
      </c>
      <c r="C84" s="154"/>
      <c r="D84" s="85" t="s">
        <v>1870</v>
      </c>
      <c r="E84" s="128" t="s">
        <v>51</v>
      </c>
      <c r="F84" s="128"/>
      <c r="G84" s="148"/>
      <c r="H84" s="151">
        <f t="shared" si="5"/>
        <v>0</v>
      </c>
    </row>
    <row r="85" spans="1:9" ht="14.5" x14ac:dyDescent="0.25">
      <c r="A85" s="153" t="s">
        <v>1871</v>
      </c>
      <c r="B85" s="153"/>
      <c r="C85" s="154"/>
      <c r="D85" s="126" t="s">
        <v>1872</v>
      </c>
      <c r="E85" s="128" t="s">
        <v>51</v>
      </c>
      <c r="F85" s="128"/>
      <c r="G85" s="148"/>
      <c r="H85" s="151">
        <f t="shared" si="5"/>
        <v>0</v>
      </c>
    </row>
    <row r="86" spans="1:9" ht="26" x14ac:dyDescent="0.25">
      <c r="A86" s="153" t="s">
        <v>1873</v>
      </c>
      <c r="B86" s="153"/>
      <c r="C86" s="154"/>
      <c r="D86" s="239" t="s">
        <v>2818</v>
      </c>
      <c r="E86" s="128" t="s">
        <v>132</v>
      </c>
      <c r="F86" s="128"/>
      <c r="G86" s="148"/>
      <c r="H86" s="151">
        <f t="shared" si="5"/>
        <v>0</v>
      </c>
      <c r="I86" s="252" t="s">
        <v>2981</v>
      </c>
    </row>
    <row r="87" spans="1:9" x14ac:dyDescent="0.25">
      <c r="A87" s="153"/>
      <c r="B87" s="153"/>
      <c r="C87" s="154"/>
      <c r="D87" s="191"/>
      <c r="E87" s="121"/>
      <c r="F87" s="14"/>
      <c r="G87" s="14"/>
      <c r="H87" s="151"/>
    </row>
    <row r="88" spans="1:9" ht="13" x14ac:dyDescent="0.25">
      <c r="A88" s="153"/>
      <c r="B88" s="153"/>
      <c r="C88" s="154"/>
      <c r="D88" s="124"/>
      <c r="E88" s="196"/>
      <c r="F88" s="14"/>
      <c r="G88" s="14"/>
      <c r="H88" s="151"/>
    </row>
    <row r="89" spans="1:9" x14ac:dyDescent="0.25">
      <c r="A89" s="59"/>
      <c r="B89" s="59"/>
      <c r="C89" s="128"/>
      <c r="D89" s="55"/>
      <c r="E89" s="197"/>
      <c r="F89" s="14"/>
      <c r="G89" s="14"/>
      <c r="H89" s="151"/>
    </row>
    <row r="90" spans="1:9" x14ac:dyDescent="0.25">
      <c r="A90" s="134" t="s">
        <v>19</v>
      </c>
      <c r="B90" s="134"/>
      <c r="C90" s="134"/>
      <c r="D90" s="134"/>
      <c r="E90" s="198"/>
      <c r="F90" s="144"/>
      <c r="G90" s="144"/>
      <c r="H90" s="136">
        <f>SUM(H5:H89)</f>
        <v>0</v>
      </c>
    </row>
    <row r="91" spans="1:9" x14ac:dyDescent="0.25">
      <c r="E91" s="193"/>
      <c r="F91" s="194"/>
    </row>
    <row r="92" spans="1:9" x14ac:dyDescent="0.25">
      <c r="E92" s="195"/>
    </row>
    <row r="1048366" spans="5:5" x14ac:dyDescent="0.25">
      <c r="E1048366" s="49"/>
    </row>
  </sheetData>
  <mergeCells count="1">
    <mergeCell ref="E1:H1"/>
  </mergeCells>
  <phoneticPr fontId="8" type="noConversion"/>
  <pageMargins left="0.75" right="0.75" top="1" bottom="1" header="0.5" footer="0.5"/>
  <pageSetup paperSize="9" scale="58" orientation="portrait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B6B7D-C410-4DBD-9924-11AA937C9127}">
  <dimension ref="A1:H1048296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1874</v>
      </c>
      <c r="B1" s="36"/>
      <c r="C1" s="36"/>
      <c r="D1" s="533" t="s">
        <v>1875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4"/>
      <c r="G3" s="4"/>
    </row>
    <row r="4" spans="1:8" x14ac:dyDescent="0.25">
      <c r="A4" s="153"/>
      <c r="B4" s="153"/>
      <c r="C4" s="59"/>
      <c r="D4" s="14"/>
      <c r="E4" s="14"/>
      <c r="F4" s="13"/>
      <c r="G4" s="13"/>
    </row>
    <row r="5" spans="1:8" ht="38.25" customHeight="1" x14ac:dyDescent="0.25">
      <c r="A5" s="153" t="s">
        <v>1877</v>
      </c>
      <c r="B5" s="153"/>
      <c r="C5" s="239" t="s">
        <v>2819</v>
      </c>
      <c r="D5" s="128" t="s">
        <v>1007</v>
      </c>
      <c r="E5" s="128"/>
      <c r="F5" s="148"/>
      <c r="G5" s="151">
        <f>E5*F5</f>
        <v>0</v>
      </c>
      <c r="H5" s="252" t="s">
        <v>2981</v>
      </c>
    </row>
    <row r="6" spans="1:8" ht="38.25" customHeight="1" x14ac:dyDescent="0.25">
      <c r="A6" s="153" t="s">
        <v>1878</v>
      </c>
      <c r="B6" s="153"/>
      <c r="C6" s="239" t="s">
        <v>2820</v>
      </c>
      <c r="D6" s="128" t="s">
        <v>1007</v>
      </c>
      <c r="E6" s="128"/>
      <c r="F6" s="148"/>
      <c r="G6" s="151">
        <f>E6*F6</f>
        <v>0</v>
      </c>
      <c r="H6" s="252" t="s">
        <v>2981</v>
      </c>
    </row>
    <row r="7" spans="1:8" ht="52" x14ac:dyDescent="0.25">
      <c r="A7" s="153" t="s">
        <v>1879</v>
      </c>
      <c r="B7" s="153"/>
      <c r="C7" s="239" t="s">
        <v>2821</v>
      </c>
      <c r="D7" s="128" t="s">
        <v>1007</v>
      </c>
      <c r="E7" s="128"/>
      <c r="F7" s="148"/>
      <c r="G7" s="151">
        <f>E7*F7</f>
        <v>0</v>
      </c>
      <c r="H7" s="252" t="s">
        <v>2981</v>
      </c>
    </row>
    <row r="8" spans="1:8" ht="38.25" customHeight="1" x14ac:dyDescent="0.25">
      <c r="A8" s="153" t="s">
        <v>1880</v>
      </c>
      <c r="B8" s="153"/>
      <c r="C8" s="239" t="s">
        <v>2822</v>
      </c>
      <c r="D8" s="128" t="s">
        <v>1007</v>
      </c>
      <c r="E8" s="128"/>
      <c r="F8" s="148"/>
      <c r="G8" s="151">
        <f>E8*F8</f>
        <v>0</v>
      </c>
      <c r="H8" s="252" t="s">
        <v>2981</v>
      </c>
    </row>
    <row r="9" spans="1:8" ht="13" x14ac:dyDescent="0.25">
      <c r="A9" s="153" t="s">
        <v>1881</v>
      </c>
      <c r="B9" s="153"/>
      <c r="C9" s="126" t="s">
        <v>1882</v>
      </c>
      <c r="D9" s="14"/>
      <c r="E9" s="14"/>
      <c r="F9" s="14"/>
      <c r="G9" s="150"/>
    </row>
    <row r="10" spans="1:8" ht="38.25" customHeight="1" x14ac:dyDescent="0.25">
      <c r="A10" s="153"/>
      <c r="B10" s="153" t="s">
        <v>1883</v>
      </c>
      <c r="C10" s="238" t="s">
        <v>2823</v>
      </c>
      <c r="D10" s="128" t="s">
        <v>1007</v>
      </c>
      <c r="E10" s="128"/>
      <c r="F10" s="148"/>
      <c r="G10" s="151">
        <f>E10*F10</f>
        <v>0</v>
      </c>
      <c r="H10" s="252" t="s">
        <v>2981</v>
      </c>
    </row>
    <row r="11" spans="1:8" ht="26" x14ac:dyDescent="0.25">
      <c r="A11" s="153"/>
      <c r="B11" s="153" t="s">
        <v>1884</v>
      </c>
      <c r="C11" s="226" t="s">
        <v>2824</v>
      </c>
      <c r="D11" s="128" t="s">
        <v>1007</v>
      </c>
      <c r="E11" s="128"/>
      <c r="F11" s="148"/>
      <c r="G11" s="151">
        <f>E11*F11</f>
        <v>0</v>
      </c>
      <c r="H11" s="252" t="s">
        <v>2981</v>
      </c>
    </row>
    <row r="12" spans="1:8" ht="26" x14ac:dyDescent="0.25">
      <c r="A12" s="153" t="s">
        <v>1885</v>
      </c>
      <c r="B12" s="153"/>
      <c r="C12" s="239" t="s">
        <v>2825</v>
      </c>
      <c r="D12" s="128" t="s">
        <v>1007</v>
      </c>
      <c r="E12" s="128"/>
      <c r="F12" s="148"/>
      <c r="G12" s="151">
        <f>E12*F12</f>
        <v>0</v>
      </c>
      <c r="H12" s="252" t="s">
        <v>2981</v>
      </c>
    </row>
    <row r="13" spans="1:8" ht="26" x14ac:dyDescent="0.25">
      <c r="A13" s="153" t="s">
        <v>1886</v>
      </c>
      <c r="B13" s="153"/>
      <c r="C13" s="239" t="s">
        <v>1887</v>
      </c>
      <c r="D13" s="128" t="s">
        <v>18</v>
      </c>
      <c r="E13" s="14" t="s">
        <v>2397</v>
      </c>
      <c r="F13" s="14" t="s">
        <v>2398</v>
      </c>
      <c r="G13" s="149"/>
    </row>
    <row r="14" spans="1:8" ht="39" x14ac:dyDescent="0.25">
      <c r="A14" s="153" t="s">
        <v>1888</v>
      </c>
      <c r="B14" s="153"/>
      <c r="C14" s="239" t="s">
        <v>2826</v>
      </c>
      <c r="D14" s="128" t="s">
        <v>132</v>
      </c>
      <c r="E14" s="128"/>
      <c r="F14" s="148"/>
      <c r="G14" s="151">
        <f>E14*F14</f>
        <v>0</v>
      </c>
      <c r="H14" s="252" t="s">
        <v>2981</v>
      </c>
    </row>
    <row r="15" spans="1:8" ht="39" x14ac:dyDescent="0.25">
      <c r="A15" s="153" t="s">
        <v>1889</v>
      </c>
      <c r="B15" s="153"/>
      <c r="C15" s="239" t="s">
        <v>2827</v>
      </c>
      <c r="D15" s="128" t="s">
        <v>53</v>
      </c>
      <c r="E15" s="128"/>
      <c r="F15" s="148"/>
      <c r="G15" s="151">
        <f>E15*F15</f>
        <v>0</v>
      </c>
      <c r="H15" s="252" t="s">
        <v>2981</v>
      </c>
    </row>
    <row r="16" spans="1:8" ht="65" x14ac:dyDescent="0.25">
      <c r="A16" s="153" t="s">
        <v>1890</v>
      </c>
      <c r="B16" s="153"/>
      <c r="C16" s="233" t="s">
        <v>2828</v>
      </c>
      <c r="D16" s="128" t="s">
        <v>18</v>
      </c>
      <c r="E16" s="14" t="s">
        <v>2397</v>
      </c>
      <c r="F16" s="14" t="s">
        <v>2398</v>
      </c>
      <c r="G16" s="149"/>
      <c r="H16" s="252" t="s">
        <v>2981</v>
      </c>
    </row>
    <row r="17" spans="1:7" x14ac:dyDescent="0.25">
      <c r="A17" s="153"/>
      <c r="B17" s="153"/>
      <c r="C17" s="127"/>
      <c r="D17" s="14"/>
      <c r="E17" s="14"/>
      <c r="F17" s="14"/>
      <c r="G17" s="150"/>
    </row>
    <row r="18" spans="1:7" x14ac:dyDescent="0.25">
      <c r="A18" s="199"/>
      <c r="B18" s="199"/>
      <c r="C18" s="200"/>
      <c r="D18" s="97"/>
      <c r="E18" s="185"/>
      <c r="F18" s="185"/>
      <c r="G18" s="205"/>
    </row>
    <row r="19" spans="1:7" x14ac:dyDescent="0.25">
      <c r="A19" s="199"/>
      <c r="B19" s="199"/>
      <c r="C19" s="200"/>
      <c r="D19" s="203"/>
      <c r="E19" s="185"/>
      <c r="F19" s="185"/>
      <c r="G19" s="205"/>
    </row>
    <row r="20" spans="1:7" x14ac:dyDescent="0.25">
      <c r="A20" s="134" t="s">
        <v>19</v>
      </c>
      <c r="B20" s="134"/>
      <c r="C20" s="134"/>
      <c r="D20" s="204"/>
      <c r="E20" s="144"/>
      <c r="F20" s="144"/>
      <c r="G20" s="136">
        <f>SUM(G5:G19)</f>
        <v>0</v>
      </c>
    </row>
    <row r="21" spans="1:7" x14ac:dyDescent="0.25">
      <c r="D21" s="194"/>
    </row>
    <row r="1048296" spans="4:4" x14ac:dyDescent="0.25">
      <c r="D1048296" s="49"/>
    </row>
  </sheetData>
  <mergeCells count="1">
    <mergeCell ref="D1:G1"/>
  </mergeCells>
  <pageMargins left="0.75" right="0.75" top="1" bottom="1" header="0.5" footer="0.5"/>
  <pageSetup paperSize="9" scale="5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8ED46-ED9A-4220-9569-DD3AF9C2D4F7}">
  <dimension ref="A1:I1048295"/>
  <sheetViews>
    <sheetView view="pageBreakPreview" zoomScaleNormal="100" zoomScaleSheetLayoutView="100" workbookViewId="0">
      <selection activeCell="E1" sqref="E1:H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3.90625" style="37" customWidth="1"/>
    <col min="4" max="4" width="40.6328125" style="37" customWidth="1"/>
    <col min="5" max="5" width="25.54296875" style="37" bestFit="1" customWidth="1"/>
    <col min="6" max="8" width="20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48" customHeight="1" x14ac:dyDescent="0.25">
      <c r="A1" s="35" t="s">
        <v>1893</v>
      </c>
      <c r="B1" s="36"/>
      <c r="C1" s="36"/>
      <c r="D1" s="36"/>
      <c r="E1" s="533" t="s">
        <v>1891</v>
      </c>
      <c r="F1" s="533"/>
      <c r="G1" s="533"/>
      <c r="H1" s="533"/>
    </row>
    <row r="2" spans="1:9" ht="13" x14ac:dyDescent="0.3">
      <c r="A2" s="38" t="s">
        <v>0</v>
      </c>
      <c r="B2" s="38"/>
      <c r="C2" s="82"/>
      <c r="D2" s="39" t="s">
        <v>1</v>
      </c>
      <c r="E2" s="39" t="s">
        <v>2</v>
      </c>
      <c r="F2" s="39" t="s">
        <v>3</v>
      </c>
      <c r="G2" s="39" t="s">
        <v>4</v>
      </c>
      <c r="H2" s="39" t="s">
        <v>5</v>
      </c>
      <c r="I2" s="251" t="s">
        <v>2982</v>
      </c>
    </row>
    <row r="3" spans="1:9" x14ac:dyDescent="0.25">
      <c r="A3" s="40"/>
      <c r="B3" s="40"/>
      <c r="C3" s="83"/>
      <c r="D3" s="41"/>
      <c r="E3" s="5"/>
      <c r="F3" s="5"/>
      <c r="G3" s="81"/>
      <c r="H3" s="77"/>
    </row>
    <row r="4" spans="1:9" x14ac:dyDescent="0.25">
      <c r="A4" s="153"/>
      <c r="B4" s="153"/>
      <c r="C4" s="154"/>
      <c r="D4" s="59"/>
      <c r="E4" s="14"/>
      <c r="F4" s="14"/>
      <c r="G4" s="152"/>
      <c r="H4" s="151"/>
    </row>
    <row r="5" spans="1:9" ht="13" x14ac:dyDescent="0.25">
      <c r="A5" s="153" t="s">
        <v>1892</v>
      </c>
      <c r="B5" s="153"/>
      <c r="C5" s="154"/>
      <c r="D5" s="84" t="s">
        <v>1894</v>
      </c>
      <c r="E5" s="14"/>
      <c r="F5" s="14"/>
      <c r="G5" s="152"/>
      <c r="H5" s="151"/>
    </row>
    <row r="6" spans="1:9" ht="26" x14ac:dyDescent="0.25">
      <c r="A6" s="153"/>
      <c r="B6" s="153" t="s">
        <v>1895</v>
      </c>
      <c r="C6" s="154"/>
      <c r="D6" s="226" t="s">
        <v>2829</v>
      </c>
      <c r="E6" s="14"/>
      <c r="F6" s="14"/>
      <c r="G6" s="152"/>
      <c r="H6" s="151"/>
      <c r="I6" s="252" t="s">
        <v>2981</v>
      </c>
    </row>
    <row r="7" spans="1:9" x14ac:dyDescent="0.25">
      <c r="A7" s="153"/>
      <c r="B7" s="153"/>
      <c r="C7" s="154" t="s">
        <v>22</v>
      </c>
      <c r="D7" s="226" t="s">
        <v>1859</v>
      </c>
      <c r="E7" s="128" t="s">
        <v>52</v>
      </c>
      <c r="F7" s="128"/>
      <c r="G7" s="148"/>
      <c r="H7" s="151">
        <f t="shared" ref="H7:H15" si="0">F7*G7</f>
        <v>0</v>
      </c>
    </row>
    <row r="8" spans="1:9" ht="13" x14ac:dyDescent="0.25">
      <c r="A8" s="153"/>
      <c r="B8" s="153"/>
      <c r="C8" s="154" t="s">
        <v>24</v>
      </c>
      <c r="D8" s="226" t="s">
        <v>2697</v>
      </c>
      <c r="E8" s="128" t="s">
        <v>52</v>
      </c>
      <c r="F8" s="128"/>
      <c r="G8" s="148"/>
      <c r="H8" s="151">
        <f t="shared" si="0"/>
        <v>0</v>
      </c>
      <c r="I8" s="252" t="s">
        <v>2981</v>
      </c>
    </row>
    <row r="9" spans="1:9" x14ac:dyDescent="0.25">
      <c r="A9" s="153"/>
      <c r="B9" s="153"/>
      <c r="C9" s="154" t="s">
        <v>35</v>
      </c>
      <c r="D9" s="226" t="s">
        <v>1897</v>
      </c>
      <c r="E9" s="128" t="s">
        <v>129</v>
      </c>
      <c r="F9" s="128"/>
      <c r="G9" s="148"/>
      <c r="H9" s="151">
        <f t="shared" si="0"/>
        <v>0</v>
      </c>
    </row>
    <row r="10" spans="1:9" ht="13" x14ac:dyDescent="0.25">
      <c r="A10" s="153"/>
      <c r="B10" s="153"/>
      <c r="C10" s="154" t="s">
        <v>26</v>
      </c>
      <c r="D10" s="226" t="s">
        <v>2830</v>
      </c>
      <c r="E10" s="128" t="s">
        <v>52</v>
      </c>
      <c r="F10" s="128"/>
      <c r="G10" s="148"/>
      <c r="H10" s="151">
        <f t="shared" si="0"/>
        <v>0</v>
      </c>
      <c r="I10" s="252" t="s">
        <v>2981</v>
      </c>
    </row>
    <row r="11" spans="1:9" ht="13" x14ac:dyDescent="0.25">
      <c r="A11" s="153"/>
      <c r="B11" s="153"/>
      <c r="C11" s="154" t="s">
        <v>27</v>
      </c>
      <c r="D11" s="226" t="s">
        <v>2831</v>
      </c>
      <c r="E11" s="128" t="s">
        <v>52</v>
      </c>
      <c r="F11" s="128"/>
      <c r="G11" s="148"/>
      <c r="H11" s="151">
        <f t="shared" si="0"/>
        <v>0</v>
      </c>
      <c r="I11" s="252" t="s">
        <v>2981</v>
      </c>
    </row>
    <row r="12" spans="1:9" x14ac:dyDescent="0.25">
      <c r="A12" s="153"/>
      <c r="B12" s="153" t="s">
        <v>1896</v>
      </c>
      <c r="C12" s="154"/>
      <c r="D12" s="226" t="s">
        <v>1898</v>
      </c>
      <c r="E12" s="128" t="s">
        <v>52</v>
      </c>
      <c r="F12" s="128"/>
      <c r="G12" s="148"/>
      <c r="H12" s="151">
        <f t="shared" si="0"/>
        <v>0</v>
      </c>
      <c r="I12" s="252" t="s">
        <v>2981</v>
      </c>
    </row>
    <row r="13" spans="1:9" ht="26" x14ac:dyDescent="0.25">
      <c r="A13" s="153" t="s">
        <v>1899</v>
      </c>
      <c r="B13" s="153"/>
      <c r="C13" s="154"/>
      <c r="D13" s="233" t="s">
        <v>2832</v>
      </c>
      <c r="E13" s="128" t="s">
        <v>132</v>
      </c>
      <c r="F13" s="128"/>
      <c r="G13" s="148"/>
      <c r="H13" s="151">
        <f t="shared" si="0"/>
        <v>0</v>
      </c>
      <c r="I13" s="252" t="s">
        <v>2981</v>
      </c>
    </row>
    <row r="14" spans="1:9" ht="26" x14ac:dyDescent="0.25">
      <c r="A14" s="153" t="s">
        <v>1900</v>
      </c>
      <c r="B14" s="153"/>
      <c r="C14" s="154"/>
      <c r="D14" s="233" t="s">
        <v>2833</v>
      </c>
      <c r="E14" s="128" t="s">
        <v>52</v>
      </c>
      <c r="F14" s="128"/>
      <c r="G14" s="148"/>
      <c r="H14" s="151">
        <f t="shared" si="0"/>
        <v>0</v>
      </c>
      <c r="I14" s="252" t="s">
        <v>2981</v>
      </c>
    </row>
    <row r="15" spans="1:9" ht="26" x14ac:dyDescent="0.25">
      <c r="A15" s="153" t="s">
        <v>1901</v>
      </c>
      <c r="B15" s="153"/>
      <c r="C15" s="154"/>
      <c r="D15" s="84" t="s">
        <v>1902</v>
      </c>
      <c r="E15" s="128" t="s">
        <v>52</v>
      </c>
      <c r="F15" s="128"/>
      <c r="G15" s="148"/>
      <c r="H15" s="151">
        <f t="shared" si="0"/>
        <v>0</v>
      </c>
    </row>
    <row r="16" spans="1:9" x14ac:dyDescent="0.25">
      <c r="A16" s="153"/>
      <c r="B16" s="153"/>
      <c r="C16" s="154"/>
      <c r="D16" s="127"/>
      <c r="E16" s="14"/>
      <c r="F16" s="14"/>
      <c r="G16" s="152"/>
      <c r="H16" s="151"/>
    </row>
    <row r="17" spans="1:8" x14ac:dyDescent="0.25">
      <c r="A17" s="59"/>
      <c r="B17" s="59"/>
      <c r="C17" s="128"/>
      <c r="D17" s="55"/>
      <c r="E17" s="98"/>
      <c r="F17" s="14"/>
      <c r="G17" s="152"/>
      <c r="H17" s="151"/>
    </row>
    <row r="18" spans="1:8" x14ac:dyDescent="0.25">
      <c r="A18" s="199"/>
      <c r="B18" s="199"/>
      <c r="C18" s="202"/>
      <c r="D18" s="200"/>
      <c r="E18" s="197"/>
      <c r="F18" s="185"/>
      <c r="G18" s="209"/>
      <c r="H18" s="208"/>
    </row>
    <row r="19" spans="1:8" x14ac:dyDescent="0.25">
      <c r="A19" s="134" t="s">
        <v>19</v>
      </c>
      <c r="B19" s="134"/>
      <c r="C19" s="134"/>
      <c r="D19" s="134"/>
      <c r="E19" s="204"/>
      <c r="F19" s="146"/>
      <c r="G19" s="159"/>
      <c r="H19" s="136">
        <f>SUM(H5:H18)</f>
        <v>0</v>
      </c>
    </row>
    <row r="20" spans="1:8" x14ac:dyDescent="0.25">
      <c r="E20" s="194"/>
    </row>
    <row r="1048295" spans="5:5" x14ac:dyDescent="0.25">
      <c r="E1048295" s="49"/>
    </row>
  </sheetData>
  <mergeCells count="1">
    <mergeCell ref="E1:H1"/>
  </mergeCells>
  <pageMargins left="0.75" right="0.75" top="1" bottom="1" header="0.5" footer="0.5"/>
  <pageSetup paperSize="9" scale="58" orientation="portrait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1B823-1EC9-4230-946C-2DC32DFE9699}">
  <dimension ref="A1:I1048334"/>
  <sheetViews>
    <sheetView view="pageBreakPreview" zoomScaleNormal="100" zoomScaleSheetLayoutView="100" workbookViewId="0">
      <selection activeCell="E1" sqref="E1:H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3.90625" style="37" customWidth="1"/>
    <col min="4" max="4" width="40.6328125" style="37" customWidth="1"/>
    <col min="5" max="5" width="25.54296875" style="37" bestFit="1" customWidth="1"/>
    <col min="6" max="8" width="20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48" customHeight="1" x14ac:dyDescent="0.25">
      <c r="A1" s="35" t="s">
        <v>1903</v>
      </c>
      <c r="B1" s="36"/>
      <c r="C1" s="36"/>
      <c r="D1" s="36"/>
      <c r="E1" s="533" t="s">
        <v>1904</v>
      </c>
      <c r="F1" s="533"/>
      <c r="G1" s="533"/>
      <c r="H1" s="533"/>
    </row>
    <row r="2" spans="1:9" ht="13" x14ac:dyDescent="0.3">
      <c r="A2" s="38" t="s">
        <v>0</v>
      </c>
      <c r="B2" s="38"/>
      <c r="C2" s="82"/>
      <c r="D2" s="39" t="s">
        <v>1</v>
      </c>
      <c r="E2" s="39" t="s">
        <v>2</v>
      </c>
      <c r="F2" s="39" t="s">
        <v>3</v>
      </c>
      <c r="G2" s="39" t="s">
        <v>4</v>
      </c>
      <c r="H2" s="39" t="s">
        <v>5</v>
      </c>
      <c r="I2" s="251" t="s">
        <v>2982</v>
      </c>
    </row>
    <row r="3" spans="1:9" x14ac:dyDescent="0.25">
      <c r="A3" s="40"/>
      <c r="B3" s="40"/>
      <c r="C3" s="83"/>
      <c r="D3" s="41"/>
      <c r="E3" s="5"/>
      <c r="F3" s="5"/>
      <c r="G3" s="81"/>
      <c r="H3" s="77"/>
    </row>
    <row r="4" spans="1:9" x14ac:dyDescent="0.25">
      <c r="A4" s="153"/>
      <c r="B4" s="153"/>
      <c r="C4" s="154"/>
      <c r="D4" s="59"/>
      <c r="E4" s="14"/>
      <c r="F4" s="14"/>
      <c r="G4" s="152"/>
      <c r="H4" s="151"/>
    </row>
    <row r="5" spans="1:9" ht="26" x14ac:dyDescent="0.25">
      <c r="A5" s="153" t="s">
        <v>1905</v>
      </c>
      <c r="B5" s="153"/>
      <c r="C5" s="154"/>
      <c r="D5" s="233" t="s">
        <v>2834</v>
      </c>
      <c r="E5" s="14"/>
      <c r="F5" s="14"/>
      <c r="G5" s="152"/>
      <c r="H5" s="151"/>
      <c r="I5" s="252" t="s">
        <v>2981</v>
      </c>
    </row>
    <row r="6" spans="1:9" x14ac:dyDescent="0.25">
      <c r="A6" s="153"/>
      <c r="B6" s="153" t="s">
        <v>1906</v>
      </c>
      <c r="C6" s="154"/>
      <c r="D6" s="85" t="s">
        <v>1909</v>
      </c>
      <c r="E6" s="14"/>
      <c r="F6" s="14"/>
      <c r="G6" s="152"/>
      <c r="H6" s="151"/>
    </row>
    <row r="7" spans="1:9" ht="52" x14ac:dyDescent="0.25">
      <c r="A7" s="153"/>
      <c r="B7" s="153"/>
      <c r="C7" s="154" t="s">
        <v>22</v>
      </c>
      <c r="D7" s="254" t="s">
        <v>1910</v>
      </c>
      <c r="E7" s="128" t="s">
        <v>51</v>
      </c>
      <c r="F7" s="128"/>
      <c r="G7" s="148"/>
      <c r="H7" s="151">
        <f>F7*G7</f>
        <v>0</v>
      </c>
      <c r="I7" s="252" t="s">
        <v>2981</v>
      </c>
    </row>
    <row r="8" spans="1:9" ht="14.5" x14ac:dyDescent="0.25">
      <c r="A8" s="153"/>
      <c r="B8" s="153"/>
      <c r="C8" s="154" t="s">
        <v>24</v>
      </c>
      <c r="D8" s="85" t="s">
        <v>1911</v>
      </c>
      <c r="E8" s="128" t="s">
        <v>51</v>
      </c>
      <c r="F8" s="128"/>
      <c r="G8" s="148"/>
      <c r="H8" s="151">
        <f>F8*G8</f>
        <v>0</v>
      </c>
      <c r="I8" s="252" t="s">
        <v>2981</v>
      </c>
    </row>
    <row r="9" spans="1:9" x14ac:dyDescent="0.25">
      <c r="A9" s="153"/>
      <c r="B9" s="153" t="s">
        <v>1907</v>
      </c>
      <c r="C9" s="154"/>
      <c r="D9" s="85" t="s">
        <v>1912</v>
      </c>
      <c r="E9" s="14"/>
      <c r="F9" s="14"/>
      <c r="G9" s="152"/>
      <c r="H9" s="151"/>
    </row>
    <row r="10" spans="1:9" ht="78" x14ac:dyDescent="0.25">
      <c r="A10" s="153"/>
      <c r="B10" s="153"/>
      <c r="C10" s="154" t="s">
        <v>22</v>
      </c>
      <c r="D10" s="254" t="s">
        <v>1913</v>
      </c>
      <c r="E10" s="128" t="s">
        <v>51</v>
      </c>
      <c r="F10" s="128"/>
      <c r="G10" s="148"/>
      <c r="H10" s="151">
        <f>F10*G10</f>
        <v>0</v>
      </c>
      <c r="I10" s="252" t="s">
        <v>2981</v>
      </c>
    </row>
    <row r="11" spans="1:9" ht="14.5" x14ac:dyDescent="0.25">
      <c r="A11" s="153"/>
      <c r="B11" s="153"/>
      <c r="C11" s="154" t="s">
        <v>24</v>
      </c>
      <c r="D11" s="85" t="s">
        <v>1911</v>
      </c>
      <c r="E11" s="128" t="s">
        <v>51</v>
      </c>
      <c r="F11" s="128"/>
      <c r="G11" s="148"/>
      <c r="H11" s="151">
        <f>F11*G11</f>
        <v>0</v>
      </c>
      <c r="I11" s="252" t="s">
        <v>2981</v>
      </c>
    </row>
    <row r="12" spans="1:9" x14ac:dyDescent="0.25">
      <c r="A12" s="153"/>
      <c r="B12" s="153" t="s">
        <v>1908</v>
      </c>
      <c r="C12" s="154"/>
      <c r="D12" s="85" t="s">
        <v>1914</v>
      </c>
      <c r="E12" s="162"/>
      <c r="F12" s="14"/>
      <c r="G12" s="152"/>
      <c r="H12" s="151"/>
    </row>
    <row r="13" spans="1:9" ht="52" x14ac:dyDescent="0.25">
      <c r="A13" s="153"/>
      <c r="B13" s="153"/>
      <c r="C13" s="154" t="s">
        <v>22</v>
      </c>
      <c r="D13" s="254" t="s">
        <v>1915</v>
      </c>
      <c r="E13" s="128" t="s">
        <v>51</v>
      </c>
      <c r="F13" s="128"/>
      <c r="G13" s="148"/>
      <c r="H13" s="151">
        <f>F13*G13</f>
        <v>0</v>
      </c>
      <c r="I13" s="252" t="s">
        <v>2981</v>
      </c>
    </row>
    <row r="14" spans="1:9" ht="14.5" x14ac:dyDescent="0.25">
      <c r="A14" s="153"/>
      <c r="B14" s="153"/>
      <c r="C14" s="154" t="s">
        <v>24</v>
      </c>
      <c r="D14" s="85" t="s">
        <v>1916</v>
      </c>
      <c r="E14" s="128" t="s">
        <v>51</v>
      </c>
      <c r="F14" s="128"/>
      <c r="G14" s="148"/>
      <c r="H14" s="151">
        <f>F14*G14</f>
        <v>0</v>
      </c>
      <c r="I14" s="252" t="s">
        <v>2981</v>
      </c>
    </row>
    <row r="15" spans="1:9" ht="39" x14ac:dyDescent="0.25">
      <c r="A15" s="153" t="s">
        <v>1917</v>
      </c>
      <c r="B15" s="153"/>
      <c r="C15" s="154"/>
      <c r="D15" s="233" t="s">
        <v>2835</v>
      </c>
      <c r="E15" s="14"/>
      <c r="F15" s="14"/>
      <c r="G15" s="152"/>
      <c r="H15" s="151"/>
      <c r="I15" s="252" t="s">
        <v>2981</v>
      </c>
    </row>
    <row r="16" spans="1:9" ht="14.5" x14ac:dyDescent="0.25">
      <c r="A16" s="153"/>
      <c r="B16" s="153" t="s">
        <v>1918</v>
      </c>
      <c r="C16" s="154"/>
      <c r="D16" s="85" t="s">
        <v>2836</v>
      </c>
      <c r="E16" s="128" t="s">
        <v>51</v>
      </c>
      <c r="F16" s="128"/>
      <c r="G16" s="148"/>
      <c r="H16" s="151">
        <f>F16*G16</f>
        <v>0</v>
      </c>
    </row>
    <row r="17" spans="1:9" ht="14.5" x14ac:dyDescent="0.25">
      <c r="A17" s="153"/>
      <c r="B17" s="153" t="s">
        <v>1919</v>
      </c>
      <c r="C17" s="154"/>
      <c r="D17" s="85" t="s">
        <v>1920</v>
      </c>
      <c r="E17" s="128" t="s">
        <v>51</v>
      </c>
      <c r="F17" s="128"/>
      <c r="G17" s="148"/>
      <c r="H17" s="151">
        <f>F17*G17</f>
        <v>0</v>
      </c>
    </row>
    <row r="18" spans="1:9" ht="39" x14ac:dyDescent="0.25">
      <c r="A18" s="153" t="s">
        <v>1921</v>
      </c>
      <c r="B18" s="153"/>
      <c r="C18" s="154"/>
      <c r="D18" s="84" t="s">
        <v>1922</v>
      </c>
      <c r="E18" s="14"/>
      <c r="F18" s="14"/>
      <c r="G18" s="152"/>
      <c r="H18" s="151"/>
    </row>
    <row r="19" spans="1:9" x14ac:dyDescent="0.25">
      <c r="A19" s="153"/>
      <c r="B19" s="153" t="s">
        <v>1923</v>
      </c>
      <c r="C19" s="154"/>
      <c r="D19" s="85" t="s">
        <v>1909</v>
      </c>
      <c r="E19" s="162"/>
      <c r="F19" s="14"/>
      <c r="G19" s="152"/>
      <c r="H19" s="151"/>
    </row>
    <row r="20" spans="1:9" ht="52" x14ac:dyDescent="0.25">
      <c r="A20" s="153"/>
      <c r="B20" s="153"/>
      <c r="C20" s="154" t="s">
        <v>22</v>
      </c>
      <c r="D20" s="255" t="s">
        <v>1910</v>
      </c>
      <c r="E20" s="128" t="s">
        <v>51</v>
      </c>
      <c r="F20" s="128"/>
      <c r="G20" s="148"/>
      <c r="H20" s="151">
        <f>F20*G20</f>
        <v>0</v>
      </c>
      <c r="I20" s="252" t="s">
        <v>2981</v>
      </c>
    </row>
    <row r="21" spans="1:9" ht="14.5" x14ac:dyDescent="0.25">
      <c r="A21" s="153"/>
      <c r="B21" s="153"/>
      <c r="C21" s="154" t="s">
        <v>24</v>
      </c>
      <c r="D21" s="85" t="s">
        <v>1916</v>
      </c>
      <c r="E21" s="128" t="s">
        <v>51</v>
      </c>
      <c r="F21" s="128"/>
      <c r="G21" s="148"/>
      <c r="H21" s="151">
        <f>F21*G21</f>
        <v>0</v>
      </c>
      <c r="I21" s="252" t="s">
        <v>2981</v>
      </c>
    </row>
    <row r="22" spans="1:9" x14ac:dyDescent="0.25">
      <c r="A22" s="153"/>
      <c r="B22" s="153" t="s">
        <v>1924</v>
      </c>
      <c r="C22" s="154"/>
      <c r="D22" s="85" t="s">
        <v>1912</v>
      </c>
      <c r="E22" s="14"/>
      <c r="F22" s="14"/>
      <c r="G22" s="152"/>
      <c r="H22" s="151"/>
    </row>
    <row r="23" spans="1:9" ht="78" x14ac:dyDescent="0.25">
      <c r="A23" s="153"/>
      <c r="B23" s="153"/>
      <c r="C23" s="154" t="s">
        <v>22</v>
      </c>
      <c r="D23" s="255" t="s">
        <v>1913</v>
      </c>
      <c r="E23" s="128" t="s">
        <v>51</v>
      </c>
      <c r="F23" s="128"/>
      <c r="G23" s="148"/>
      <c r="H23" s="151">
        <f>F23*G23</f>
        <v>0</v>
      </c>
      <c r="I23" s="252" t="s">
        <v>2981</v>
      </c>
    </row>
    <row r="24" spans="1:9" ht="14.5" x14ac:dyDescent="0.25">
      <c r="A24" s="153"/>
      <c r="B24" s="153"/>
      <c r="C24" s="154" t="s">
        <v>24</v>
      </c>
      <c r="D24" s="85" t="s">
        <v>1926</v>
      </c>
      <c r="E24" s="128" t="s">
        <v>51</v>
      </c>
      <c r="F24" s="128"/>
      <c r="G24" s="148"/>
      <c r="H24" s="151">
        <f>F24*G24</f>
        <v>0</v>
      </c>
      <c r="I24" s="252" t="s">
        <v>2981</v>
      </c>
    </row>
    <row r="25" spans="1:9" x14ac:dyDescent="0.25">
      <c r="A25" s="153"/>
      <c r="B25" s="153" t="s">
        <v>1925</v>
      </c>
      <c r="C25" s="154"/>
      <c r="D25" s="85" t="s">
        <v>1914</v>
      </c>
      <c r="E25" s="14"/>
      <c r="F25" s="14"/>
      <c r="G25" s="152"/>
      <c r="H25" s="151"/>
    </row>
    <row r="26" spans="1:9" ht="52" x14ac:dyDescent="0.25">
      <c r="A26" s="153"/>
      <c r="B26" s="153"/>
      <c r="C26" s="154" t="s">
        <v>22</v>
      </c>
      <c r="D26" s="254" t="s">
        <v>1915</v>
      </c>
      <c r="E26" s="128" t="s">
        <v>51</v>
      </c>
      <c r="F26" s="128"/>
      <c r="G26" s="148"/>
      <c r="H26" s="151">
        <f>F26*G26</f>
        <v>0</v>
      </c>
      <c r="I26" s="252" t="s">
        <v>2981</v>
      </c>
    </row>
    <row r="27" spans="1:9" ht="14.5" x14ac:dyDescent="0.25">
      <c r="A27" s="153"/>
      <c r="B27" s="153"/>
      <c r="C27" s="154" t="s">
        <v>24</v>
      </c>
      <c r="D27" s="85" t="s">
        <v>1916</v>
      </c>
      <c r="E27" s="128" t="s">
        <v>51</v>
      </c>
      <c r="F27" s="128"/>
      <c r="G27" s="148"/>
      <c r="H27" s="151">
        <f>F27*G27</f>
        <v>0</v>
      </c>
      <c r="I27" s="252" t="s">
        <v>2981</v>
      </c>
    </row>
    <row r="28" spans="1:9" ht="39" x14ac:dyDescent="0.25">
      <c r="A28" s="153" t="s">
        <v>1927</v>
      </c>
      <c r="B28" s="153"/>
      <c r="C28" s="154"/>
      <c r="D28" s="84" t="s">
        <v>1928</v>
      </c>
      <c r="E28"/>
      <c r="F28" s="14"/>
      <c r="G28" s="152"/>
      <c r="H28" s="151"/>
    </row>
    <row r="29" spans="1:9" ht="26" x14ac:dyDescent="0.25">
      <c r="A29" s="153"/>
      <c r="B29" s="153" t="s">
        <v>2389</v>
      </c>
      <c r="C29" s="154"/>
      <c r="D29" s="85" t="s">
        <v>2837</v>
      </c>
      <c r="E29" s="128" t="s">
        <v>51</v>
      </c>
      <c r="F29" s="128"/>
      <c r="G29" s="148"/>
      <c r="H29" s="151">
        <f>F29*G29</f>
        <v>0</v>
      </c>
      <c r="I29" s="252" t="s">
        <v>2981</v>
      </c>
    </row>
    <row r="30" spans="1:9" ht="26" x14ac:dyDescent="0.25">
      <c r="A30" s="153" t="s">
        <v>1929</v>
      </c>
      <c r="B30" s="153"/>
      <c r="C30" s="154"/>
      <c r="D30" s="84" t="s">
        <v>1930</v>
      </c>
      <c r="E30" s="14"/>
      <c r="F30" s="14"/>
      <c r="G30" s="152"/>
      <c r="H30" s="151"/>
    </row>
    <row r="31" spans="1:9" ht="25.5" x14ac:dyDescent="0.25">
      <c r="A31" s="153"/>
      <c r="B31" s="153" t="s">
        <v>1931</v>
      </c>
      <c r="C31" s="154"/>
      <c r="D31" s="226" t="s">
        <v>2838</v>
      </c>
      <c r="E31" s="128" t="s">
        <v>1007</v>
      </c>
      <c r="F31" s="128"/>
      <c r="G31" s="148"/>
      <c r="H31" s="151">
        <f>F31*G31</f>
        <v>0</v>
      </c>
      <c r="I31" s="252" t="s">
        <v>2981</v>
      </c>
    </row>
    <row r="32" spans="1:9" ht="26" x14ac:dyDescent="0.25">
      <c r="A32" s="153"/>
      <c r="B32" s="153" t="s">
        <v>1932</v>
      </c>
      <c r="C32" s="154"/>
      <c r="D32" s="226" t="s">
        <v>2839</v>
      </c>
      <c r="E32" s="128" t="s">
        <v>1007</v>
      </c>
      <c r="F32" s="128"/>
      <c r="G32" s="148"/>
      <c r="H32" s="151">
        <f>F32*G32</f>
        <v>0</v>
      </c>
      <c r="I32" s="252" t="s">
        <v>2981</v>
      </c>
    </row>
    <row r="33" spans="1:9" ht="26" x14ac:dyDescent="0.25">
      <c r="A33" s="153" t="s">
        <v>1933</v>
      </c>
      <c r="B33" s="153"/>
      <c r="C33" s="154"/>
      <c r="D33" s="84" t="s">
        <v>1934</v>
      </c>
      <c r="E33" s="162"/>
      <c r="F33" s="14"/>
      <c r="G33" s="152"/>
      <c r="H33" s="151"/>
    </row>
    <row r="34" spans="1:9" ht="25.5" x14ac:dyDescent="0.25">
      <c r="A34" s="153"/>
      <c r="B34" s="153" t="s">
        <v>1935</v>
      </c>
      <c r="C34" s="154"/>
      <c r="D34" s="85" t="s">
        <v>2450</v>
      </c>
      <c r="E34" s="128" t="s">
        <v>1007</v>
      </c>
      <c r="F34" s="128"/>
      <c r="G34" s="148"/>
      <c r="H34" s="151">
        <f>F34*G34</f>
        <v>0</v>
      </c>
      <c r="I34" s="252" t="s">
        <v>2981</v>
      </c>
    </row>
    <row r="35" spans="1:9" ht="13" x14ac:dyDescent="0.25">
      <c r="A35" s="153" t="s">
        <v>1936</v>
      </c>
      <c r="B35" s="153"/>
      <c r="C35" s="154"/>
      <c r="D35" s="84" t="s">
        <v>1937</v>
      </c>
      <c r="E35" s="162"/>
      <c r="F35" s="14"/>
      <c r="G35" s="152"/>
      <c r="H35" s="151"/>
    </row>
    <row r="36" spans="1:9" x14ac:dyDescent="0.25">
      <c r="A36" s="153"/>
      <c r="B36" s="153" t="s">
        <v>1938</v>
      </c>
      <c r="C36" s="154"/>
      <c r="D36" s="85" t="s">
        <v>1940</v>
      </c>
      <c r="E36" s="162"/>
      <c r="F36" s="14"/>
      <c r="G36" s="152"/>
      <c r="H36" s="151"/>
    </row>
    <row r="37" spans="1:9" ht="26" x14ac:dyDescent="0.25">
      <c r="A37" s="153"/>
      <c r="B37" s="153"/>
      <c r="C37" s="154" t="s">
        <v>22</v>
      </c>
      <c r="D37" s="255" t="s">
        <v>1941</v>
      </c>
      <c r="E37" s="128" t="s">
        <v>51</v>
      </c>
      <c r="F37" s="128"/>
      <c r="G37" s="148"/>
      <c r="H37" s="151">
        <f>F37*G37</f>
        <v>0</v>
      </c>
      <c r="I37" s="252" t="s">
        <v>2981</v>
      </c>
    </row>
    <row r="38" spans="1:9" ht="25" x14ac:dyDescent="0.25">
      <c r="A38" s="153"/>
      <c r="B38" s="153"/>
      <c r="C38" s="154" t="s">
        <v>24</v>
      </c>
      <c r="D38" s="85" t="s">
        <v>2463</v>
      </c>
      <c r="E38" s="128" t="s">
        <v>51</v>
      </c>
      <c r="F38" s="128"/>
      <c r="G38" s="148"/>
      <c r="H38" s="151">
        <f>F38*G38</f>
        <v>0</v>
      </c>
      <c r="I38" s="252" t="s">
        <v>2981</v>
      </c>
    </row>
    <row r="39" spans="1:9" x14ac:dyDescent="0.25">
      <c r="A39" s="153"/>
      <c r="B39" s="153" t="s">
        <v>1939</v>
      </c>
      <c r="C39" s="154"/>
      <c r="D39" s="85" t="s">
        <v>1942</v>
      </c>
      <c r="E39" s="162"/>
      <c r="F39" s="14"/>
      <c r="G39" s="152"/>
      <c r="H39" s="151"/>
    </row>
    <row r="40" spans="1:9" ht="26" x14ac:dyDescent="0.25">
      <c r="A40" s="153"/>
      <c r="B40" s="153"/>
      <c r="C40" s="154" t="s">
        <v>22</v>
      </c>
      <c r="D40" s="255" t="s">
        <v>2840</v>
      </c>
      <c r="E40" s="128" t="s">
        <v>132</v>
      </c>
      <c r="F40" s="128"/>
      <c r="G40" s="148"/>
      <c r="H40" s="151">
        <f>F40*G40</f>
        <v>0</v>
      </c>
      <c r="I40" s="252" t="s">
        <v>2981</v>
      </c>
    </row>
    <row r="41" spans="1:9" ht="25" x14ac:dyDescent="0.25">
      <c r="A41" s="153"/>
      <c r="B41" s="153"/>
      <c r="C41" s="154" t="s">
        <v>24</v>
      </c>
      <c r="D41" s="85" t="s">
        <v>2464</v>
      </c>
      <c r="E41" s="128" t="s">
        <v>132</v>
      </c>
      <c r="F41" s="128"/>
      <c r="G41" s="148"/>
      <c r="H41" s="151">
        <f>F41*G41</f>
        <v>0</v>
      </c>
      <c r="I41" s="252" t="s">
        <v>2981</v>
      </c>
    </row>
    <row r="42" spans="1:9" ht="26" x14ac:dyDescent="0.25">
      <c r="A42" s="153" t="s">
        <v>1945</v>
      </c>
      <c r="B42" s="153"/>
      <c r="C42" s="154"/>
      <c r="D42" s="84" t="s">
        <v>1943</v>
      </c>
      <c r="E42" s="162"/>
      <c r="F42" s="14"/>
      <c r="G42" s="152"/>
      <c r="H42" s="151"/>
    </row>
    <row r="43" spans="1:9" ht="26" x14ac:dyDescent="0.25">
      <c r="A43" s="153"/>
      <c r="B43" s="153" t="s">
        <v>1946</v>
      </c>
      <c r="C43" s="154"/>
      <c r="D43" s="226" t="s">
        <v>2841</v>
      </c>
      <c r="E43" s="128" t="s">
        <v>51</v>
      </c>
      <c r="F43" s="128"/>
      <c r="G43" s="148"/>
      <c r="H43" s="151">
        <f t="shared" ref="H43:H48" si="0">F43*G43</f>
        <v>0</v>
      </c>
      <c r="I43" s="252" t="s">
        <v>2981</v>
      </c>
    </row>
    <row r="44" spans="1:9" ht="14.5" x14ac:dyDescent="0.25">
      <c r="A44" s="153"/>
      <c r="B44" s="153" t="s">
        <v>1947</v>
      </c>
      <c r="C44" s="154"/>
      <c r="D44" s="226" t="s">
        <v>1944</v>
      </c>
      <c r="E44" s="128" t="s">
        <v>51</v>
      </c>
      <c r="F44" s="128"/>
      <c r="G44" s="148"/>
      <c r="H44" s="151">
        <f t="shared" si="0"/>
        <v>0</v>
      </c>
    </row>
    <row r="45" spans="1:9" ht="39" x14ac:dyDescent="0.25">
      <c r="A45" s="153" t="s">
        <v>1950</v>
      </c>
      <c r="B45" s="153"/>
      <c r="C45" s="154"/>
      <c r="D45" s="233" t="s">
        <v>2842</v>
      </c>
      <c r="E45" s="128" t="s">
        <v>132</v>
      </c>
      <c r="F45" s="128"/>
      <c r="G45" s="148"/>
      <c r="H45" s="151">
        <f t="shared" si="0"/>
        <v>0</v>
      </c>
      <c r="I45" s="252" t="s">
        <v>2981</v>
      </c>
    </row>
    <row r="46" spans="1:9" ht="39" x14ac:dyDescent="0.25">
      <c r="A46" s="153" t="s">
        <v>1948</v>
      </c>
      <c r="B46" s="153"/>
      <c r="C46" s="154"/>
      <c r="D46" s="233" t="s">
        <v>2843</v>
      </c>
      <c r="E46" s="128" t="s">
        <v>132</v>
      </c>
      <c r="F46" s="128"/>
      <c r="G46" s="148"/>
      <c r="H46" s="151">
        <f t="shared" si="0"/>
        <v>0</v>
      </c>
      <c r="I46" s="252" t="s">
        <v>2981</v>
      </c>
    </row>
    <row r="47" spans="1:9" ht="39" x14ac:dyDescent="0.25">
      <c r="A47" s="153" t="s">
        <v>1949</v>
      </c>
      <c r="B47" s="153"/>
      <c r="C47" s="154"/>
      <c r="D47" s="233" t="s">
        <v>2844</v>
      </c>
      <c r="E47" s="128" t="s">
        <v>132</v>
      </c>
      <c r="F47" s="128"/>
      <c r="G47" s="148"/>
      <c r="H47" s="151">
        <f t="shared" si="0"/>
        <v>0</v>
      </c>
      <c r="I47" s="252" t="s">
        <v>2981</v>
      </c>
    </row>
    <row r="48" spans="1:9" ht="39" x14ac:dyDescent="0.25">
      <c r="A48" s="153" t="s">
        <v>1951</v>
      </c>
      <c r="B48" s="153"/>
      <c r="C48" s="154"/>
      <c r="D48" s="233" t="s">
        <v>2845</v>
      </c>
      <c r="E48" s="128" t="s">
        <v>132</v>
      </c>
      <c r="F48" s="128"/>
      <c r="G48" s="148"/>
      <c r="H48" s="151">
        <f t="shared" si="0"/>
        <v>0</v>
      </c>
      <c r="I48" s="252" t="s">
        <v>2981</v>
      </c>
    </row>
    <row r="49" spans="1:9" ht="39" x14ac:dyDescent="0.25">
      <c r="A49" s="153" t="s">
        <v>1952</v>
      </c>
      <c r="B49" s="153"/>
      <c r="C49" s="154"/>
      <c r="D49" s="84" t="s">
        <v>1953</v>
      </c>
      <c r="E49" s="14"/>
      <c r="F49" s="14"/>
      <c r="G49" s="152"/>
      <c r="H49" s="151"/>
    </row>
    <row r="50" spans="1:9" ht="14.5" x14ac:dyDescent="0.25">
      <c r="A50" s="153"/>
      <c r="B50" s="153" t="s">
        <v>1955</v>
      </c>
      <c r="C50" s="154"/>
      <c r="D50" s="226" t="s">
        <v>2846</v>
      </c>
      <c r="E50" s="128" t="s">
        <v>51</v>
      </c>
      <c r="F50" s="128"/>
      <c r="G50" s="148"/>
      <c r="H50" s="151">
        <f>F50*G50</f>
        <v>0</v>
      </c>
      <c r="I50" s="252" t="s">
        <v>2981</v>
      </c>
    </row>
    <row r="51" spans="1:9" ht="14.5" x14ac:dyDescent="0.25">
      <c r="A51" s="153"/>
      <c r="B51" s="153" t="s">
        <v>1956</v>
      </c>
      <c r="C51" s="154"/>
      <c r="D51" s="226" t="s">
        <v>1954</v>
      </c>
      <c r="E51" s="128" t="s">
        <v>51</v>
      </c>
      <c r="F51" s="128"/>
      <c r="G51" s="148"/>
      <c r="H51" s="151">
        <f>F51*G51</f>
        <v>0</v>
      </c>
      <c r="I51" s="252" t="s">
        <v>2981</v>
      </c>
    </row>
    <row r="52" spans="1:9" ht="26" x14ac:dyDescent="0.25">
      <c r="A52" s="153" t="s">
        <v>1957</v>
      </c>
      <c r="B52" s="153"/>
      <c r="C52" s="154"/>
      <c r="D52" s="84" t="s">
        <v>1958</v>
      </c>
      <c r="E52" s="14"/>
      <c r="F52" s="14"/>
      <c r="G52" s="152"/>
      <c r="H52" s="151"/>
    </row>
    <row r="53" spans="1:9" ht="14.5" x14ac:dyDescent="0.25">
      <c r="A53" s="153"/>
      <c r="B53" s="153" t="s">
        <v>1959</v>
      </c>
      <c r="C53" s="154"/>
      <c r="D53" s="226" t="s">
        <v>2846</v>
      </c>
      <c r="E53" s="128" t="s">
        <v>51</v>
      </c>
      <c r="F53" s="128"/>
      <c r="G53" s="148"/>
      <c r="H53" s="151">
        <f>F53*G53</f>
        <v>0</v>
      </c>
      <c r="I53" s="252" t="s">
        <v>2981</v>
      </c>
    </row>
    <row r="54" spans="1:9" ht="14.5" x14ac:dyDescent="0.25">
      <c r="A54" s="153"/>
      <c r="B54" s="153" t="s">
        <v>1960</v>
      </c>
      <c r="C54" s="154"/>
      <c r="D54" s="54" t="s">
        <v>1954</v>
      </c>
      <c r="E54" s="128" t="s">
        <v>51</v>
      </c>
      <c r="F54" s="128"/>
      <c r="G54" s="148"/>
      <c r="H54" s="151">
        <f>F54*G54</f>
        <v>0</v>
      </c>
      <c r="I54" s="252" t="s">
        <v>2981</v>
      </c>
    </row>
    <row r="55" spans="1:9" x14ac:dyDescent="0.25">
      <c r="A55" s="153"/>
      <c r="B55" s="153"/>
      <c r="C55" s="154"/>
      <c r="D55" s="191"/>
      <c r="E55" s="14"/>
      <c r="F55" s="14"/>
      <c r="G55" s="152"/>
      <c r="H55" s="151"/>
    </row>
    <row r="56" spans="1:9" x14ac:dyDescent="0.25">
      <c r="A56" s="199"/>
      <c r="B56" s="199"/>
      <c r="C56" s="202"/>
      <c r="D56" s="200"/>
      <c r="E56" s="197"/>
      <c r="F56" s="185"/>
      <c r="G56" s="209"/>
      <c r="H56" s="208"/>
    </row>
    <row r="57" spans="1:9" x14ac:dyDescent="0.25">
      <c r="A57" s="199"/>
      <c r="B57" s="199"/>
      <c r="C57" s="202"/>
      <c r="D57" s="200"/>
      <c r="E57" s="197"/>
      <c r="F57" s="185"/>
      <c r="G57" s="209"/>
      <c r="H57" s="208"/>
    </row>
    <row r="58" spans="1:9" x14ac:dyDescent="0.25">
      <c r="A58" s="134" t="s">
        <v>19</v>
      </c>
      <c r="B58" s="134"/>
      <c r="C58" s="134"/>
      <c r="D58" s="134"/>
      <c r="E58" s="204"/>
      <c r="F58" s="146"/>
      <c r="G58" s="159"/>
      <c r="H58" s="136">
        <f>SUM(H5:H57)</f>
        <v>0</v>
      </c>
    </row>
    <row r="59" spans="1:9" x14ac:dyDescent="0.25">
      <c r="E59" s="194"/>
    </row>
    <row r="1048334" spans="5:5" x14ac:dyDescent="0.25">
      <c r="E1048334" s="49"/>
    </row>
  </sheetData>
  <mergeCells count="1">
    <mergeCell ref="E1:H1"/>
  </mergeCells>
  <pageMargins left="0.75" right="0.75" top="1" bottom="1" header="0.5" footer="0.5"/>
  <pageSetup paperSize="9" scale="58" orientation="portrait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128A7-F5DF-4B7D-A4B2-1F6496C48E77}">
  <dimension ref="A1:G1048294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7" ht="48" customHeight="1" x14ac:dyDescent="0.25">
      <c r="A1" s="35" t="s">
        <v>1961</v>
      </c>
      <c r="B1" s="36"/>
      <c r="C1" s="36"/>
      <c r="D1" s="533" t="s">
        <v>1962</v>
      </c>
      <c r="E1" s="533"/>
      <c r="F1" s="533"/>
      <c r="G1" s="533"/>
    </row>
    <row r="2" spans="1:7" ht="13" x14ac:dyDescent="0.25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</row>
    <row r="3" spans="1:7" x14ac:dyDescent="0.25">
      <c r="A3" s="40"/>
      <c r="B3" s="40"/>
      <c r="C3" s="41"/>
      <c r="D3" s="5"/>
      <c r="E3" s="5"/>
      <c r="F3" s="81"/>
      <c r="G3" s="77"/>
    </row>
    <row r="4" spans="1:7" x14ac:dyDescent="0.25">
      <c r="A4" s="153"/>
      <c r="B4" s="153"/>
      <c r="C4" s="59"/>
      <c r="D4" s="14"/>
      <c r="E4" s="14"/>
      <c r="F4" s="152"/>
      <c r="G4" s="151"/>
    </row>
    <row r="5" spans="1:7" ht="13" x14ac:dyDescent="0.25">
      <c r="A5" s="153" t="s">
        <v>1963</v>
      </c>
      <c r="B5" s="153"/>
      <c r="C5" s="84" t="s">
        <v>1964</v>
      </c>
      <c r="D5" s="14"/>
      <c r="E5" s="14"/>
      <c r="F5" s="152"/>
      <c r="G5" s="151"/>
    </row>
    <row r="6" spans="1:7" x14ac:dyDescent="0.25">
      <c r="A6" s="153"/>
      <c r="B6" s="153" t="s">
        <v>1968</v>
      </c>
      <c r="C6" s="85" t="s">
        <v>1965</v>
      </c>
      <c r="D6" s="186" t="s">
        <v>1404</v>
      </c>
      <c r="E6" s="128"/>
      <c r="F6" s="148"/>
      <c r="G6" s="151">
        <f>E6*F6</f>
        <v>0</v>
      </c>
    </row>
    <row r="7" spans="1:7" x14ac:dyDescent="0.25">
      <c r="A7" s="153"/>
      <c r="B7" s="153" t="s">
        <v>1969</v>
      </c>
      <c r="C7" s="54" t="s">
        <v>1966</v>
      </c>
      <c r="D7" s="186" t="s">
        <v>1404</v>
      </c>
      <c r="E7" s="128"/>
      <c r="F7" s="148"/>
      <c r="G7" s="151">
        <f>E7*F7</f>
        <v>0</v>
      </c>
    </row>
    <row r="8" spans="1:7" x14ac:dyDescent="0.25">
      <c r="A8" s="153"/>
      <c r="B8" s="153" t="s">
        <v>1970</v>
      </c>
      <c r="C8" s="85" t="s">
        <v>1967</v>
      </c>
      <c r="D8" s="186" t="s">
        <v>1404</v>
      </c>
      <c r="E8" s="128"/>
      <c r="F8" s="148"/>
      <c r="G8" s="151">
        <f>E8*F8</f>
        <v>0</v>
      </c>
    </row>
    <row r="9" spans="1:7" ht="13" x14ac:dyDescent="0.25">
      <c r="A9" s="153" t="s">
        <v>1971</v>
      </c>
      <c r="B9" s="153"/>
      <c r="C9" s="84" t="s">
        <v>1405</v>
      </c>
      <c r="D9" s="14"/>
      <c r="E9" s="14"/>
      <c r="F9" s="152"/>
      <c r="G9" s="151"/>
    </row>
    <row r="10" spans="1:7" x14ac:dyDescent="0.25">
      <c r="A10" s="153"/>
      <c r="B10" s="153" t="s">
        <v>1975</v>
      </c>
      <c r="C10" s="85" t="s">
        <v>1972</v>
      </c>
      <c r="D10" s="186" t="s">
        <v>1410</v>
      </c>
      <c r="E10" s="128"/>
      <c r="F10" s="148"/>
      <c r="G10" s="151">
        <f>E10*F10</f>
        <v>0</v>
      </c>
    </row>
    <row r="11" spans="1:7" x14ac:dyDescent="0.25">
      <c r="A11" s="153"/>
      <c r="B11" s="153" t="s">
        <v>1976</v>
      </c>
      <c r="C11" s="85" t="s">
        <v>1973</v>
      </c>
      <c r="D11" s="186" t="s">
        <v>1410</v>
      </c>
      <c r="E11" s="128"/>
      <c r="F11" s="148"/>
      <c r="G11" s="151">
        <f>E11*F11</f>
        <v>0</v>
      </c>
    </row>
    <row r="12" spans="1:7" x14ac:dyDescent="0.25">
      <c r="A12" s="153"/>
      <c r="B12" s="153" t="s">
        <v>1977</v>
      </c>
      <c r="C12" s="54" t="s">
        <v>1409</v>
      </c>
      <c r="D12" s="186" t="s">
        <v>1410</v>
      </c>
      <c r="E12" s="128"/>
      <c r="F12" s="148"/>
      <c r="G12" s="151">
        <f>E12*F12</f>
        <v>0</v>
      </c>
    </row>
    <row r="13" spans="1:7" x14ac:dyDescent="0.25">
      <c r="A13" s="153"/>
      <c r="B13" s="153" t="s">
        <v>1978</v>
      </c>
      <c r="C13" s="85" t="s">
        <v>1974</v>
      </c>
      <c r="D13" s="186" t="s">
        <v>1410</v>
      </c>
      <c r="E13" s="128"/>
      <c r="F13" s="148"/>
      <c r="G13" s="151">
        <f>E13*F13</f>
        <v>0</v>
      </c>
    </row>
    <row r="14" spans="1:7" ht="26" x14ac:dyDescent="0.25">
      <c r="A14" s="153" t="s">
        <v>1979</v>
      </c>
      <c r="B14" s="153"/>
      <c r="C14" s="84" t="s">
        <v>1980</v>
      </c>
      <c r="D14" s="186" t="s">
        <v>1410</v>
      </c>
      <c r="E14" s="128"/>
      <c r="F14" s="148"/>
      <c r="G14" s="151">
        <f>E14*F14</f>
        <v>0</v>
      </c>
    </row>
    <row r="15" spans="1:7" ht="13" x14ac:dyDescent="0.25">
      <c r="A15" s="153"/>
      <c r="B15" s="153"/>
      <c r="C15" s="84"/>
      <c r="D15" s="14"/>
      <c r="E15" s="14"/>
      <c r="F15" s="152"/>
      <c r="G15" s="151"/>
    </row>
    <row r="16" spans="1:7" x14ac:dyDescent="0.25">
      <c r="A16" s="153"/>
      <c r="B16" s="153"/>
      <c r="C16" s="85"/>
      <c r="D16" s="14"/>
      <c r="E16" s="14"/>
      <c r="F16" s="152"/>
      <c r="G16" s="151"/>
    </row>
    <row r="17" spans="1:7" x14ac:dyDescent="0.25">
      <c r="A17" s="199"/>
      <c r="B17" s="199"/>
      <c r="C17" s="200"/>
      <c r="D17" s="197"/>
      <c r="E17" s="185"/>
      <c r="F17" s="209"/>
      <c r="G17" s="208"/>
    </row>
    <row r="18" spans="1:7" x14ac:dyDescent="0.25">
      <c r="A18" s="134" t="s">
        <v>19</v>
      </c>
      <c r="B18" s="134"/>
      <c r="C18" s="134"/>
      <c r="D18" s="204"/>
      <c r="E18" s="146"/>
      <c r="F18" s="159"/>
      <c r="G18" s="136">
        <f>SUM(G5:G17)</f>
        <v>0</v>
      </c>
    </row>
    <row r="19" spans="1:7" x14ac:dyDescent="0.25">
      <c r="D19" s="194"/>
    </row>
    <row r="1048294" spans="4:4" x14ac:dyDescent="0.25">
      <c r="D1048294" s="49"/>
    </row>
  </sheetData>
  <mergeCells count="1">
    <mergeCell ref="D1:G1"/>
  </mergeCells>
  <phoneticPr fontId="8" type="noConversion"/>
  <pageMargins left="0.75" right="0.75" top="1" bottom="1" header="0.5" footer="0.5"/>
  <pageSetup paperSize="9" scale="59" orientation="portrait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05D91-C3DF-43A1-AFD3-0A51AED1D1F6}">
  <dimension ref="A1:H1048296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1981</v>
      </c>
      <c r="B1" s="36"/>
      <c r="C1" s="36"/>
      <c r="D1" s="533" t="s">
        <v>1982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5"/>
      <c r="G3" s="77"/>
    </row>
    <row r="4" spans="1:8" x14ac:dyDescent="0.25">
      <c r="A4" s="153"/>
      <c r="B4" s="153"/>
      <c r="C4" s="59"/>
      <c r="D4" s="14"/>
      <c r="E4" s="14"/>
      <c r="F4" s="14"/>
      <c r="G4" s="151"/>
    </row>
    <row r="5" spans="1:8" ht="13" x14ac:dyDescent="0.25">
      <c r="A5" s="153" t="s">
        <v>1983</v>
      </c>
      <c r="B5" s="153"/>
      <c r="C5" s="84" t="s">
        <v>1984</v>
      </c>
      <c r="D5" s="14"/>
      <c r="E5" s="14"/>
      <c r="F5" s="14"/>
      <c r="G5" s="151"/>
    </row>
    <row r="6" spans="1:8" ht="13" x14ac:dyDescent="0.25">
      <c r="A6" s="153"/>
      <c r="B6" s="153" t="s">
        <v>1985</v>
      </c>
      <c r="C6" s="226" t="s">
        <v>2848</v>
      </c>
      <c r="D6" s="128" t="s">
        <v>132</v>
      </c>
      <c r="E6" s="128"/>
      <c r="F6" s="148"/>
      <c r="G6" s="151">
        <f>E6*F6</f>
        <v>0</v>
      </c>
      <c r="H6" s="252" t="s">
        <v>2981</v>
      </c>
    </row>
    <row r="7" spans="1:8" ht="50" x14ac:dyDescent="0.25">
      <c r="A7" s="153"/>
      <c r="B7" s="153" t="s">
        <v>1986</v>
      </c>
      <c r="C7" s="231" t="s">
        <v>2847</v>
      </c>
      <c r="D7" s="128" t="s">
        <v>18</v>
      </c>
      <c r="E7" s="14" t="s">
        <v>2397</v>
      </c>
      <c r="F7" s="14" t="s">
        <v>2398</v>
      </c>
      <c r="G7" s="149"/>
    </row>
    <row r="8" spans="1:8" ht="13" x14ac:dyDescent="0.25">
      <c r="A8" s="153" t="s">
        <v>1987</v>
      </c>
      <c r="B8" s="153"/>
      <c r="C8" s="233" t="s">
        <v>1988</v>
      </c>
      <c r="D8" s="162"/>
      <c r="E8" s="14"/>
      <c r="F8" s="14"/>
      <c r="G8" s="151"/>
    </row>
    <row r="9" spans="1:8" ht="13" x14ac:dyDescent="0.25">
      <c r="A9" s="153"/>
      <c r="B9" s="153" t="s">
        <v>1989</v>
      </c>
      <c r="C9" s="226" t="s">
        <v>2849</v>
      </c>
      <c r="D9" s="128" t="s">
        <v>53</v>
      </c>
      <c r="E9" s="128"/>
      <c r="F9" s="148"/>
      <c r="G9" s="151">
        <f>E9*F9</f>
        <v>0</v>
      </c>
      <c r="H9" s="252" t="s">
        <v>2981</v>
      </c>
    </row>
    <row r="10" spans="1:8" ht="13" x14ac:dyDescent="0.25">
      <c r="A10" s="153"/>
      <c r="B10" s="153" t="s">
        <v>1990</v>
      </c>
      <c r="C10" s="226" t="s">
        <v>2850</v>
      </c>
      <c r="D10" s="128" t="s">
        <v>132</v>
      </c>
      <c r="E10" s="128"/>
      <c r="F10" s="148"/>
      <c r="G10" s="151">
        <f>E10*F10</f>
        <v>0</v>
      </c>
      <c r="H10" s="252" t="s">
        <v>2981</v>
      </c>
    </row>
    <row r="11" spans="1:8" ht="26" x14ac:dyDescent="0.25">
      <c r="A11" s="153" t="s">
        <v>1991</v>
      </c>
      <c r="B11" s="153"/>
      <c r="C11" s="233" t="s">
        <v>2851</v>
      </c>
      <c r="D11" s="128" t="s">
        <v>1007</v>
      </c>
      <c r="E11" s="128"/>
      <c r="F11" s="148"/>
      <c r="G11" s="151">
        <f>E11*F11</f>
        <v>0</v>
      </c>
      <c r="H11" s="252" t="s">
        <v>2981</v>
      </c>
    </row>
    <row r="12" spans="1:8" ht="13" x14ac:dyDescent="0.25">
      <c r="A12" s="153" t="s">
        <v>1992</v>
      </c>
      <c r="B12" s="153"/>
      <c r="C12" s="233" t="s">
        <v>2852</v>
      </c>
      <c r="D12" s="128" t="s">
        <v>132</v>
      </c>
      <c r="E12" s="128"/>
      <c r="F12" s="148"/>
      <c r="G12" s="151">
        <f>E12*F12</f>
        <v>0</v>
      </c>
      <c r="H12" s="252" t="s">
        <v>2981</v>
      </c>
    </row>
    <row r="13" spans="1:8" ht="13" x14ac:dyDescent="0.25">
      <c r="A13" s="153" t="s">
        <v>1993</v>
      </c>
      <c r="B13" s="153"/>
      <c r="C13" s="233" t="s">
        <v>1994</v>
      </c>
      <c r="D13" s="14"/>
      <c r="E13" s="14"/>
      <c r="F13" s="14"/>
      <c r="G13" s="151"/>
    </row>
    <row r="14" spans="1:8" ht="25" x14ac:dyDescent="0.25">
      <c r="A14" s="153"/>
      <c r="B14" s="153" t="s">
        <v>1997</v>
      </c>
      <c r="C14" s="226" t="s">
        <v>1995</v>
      </c>
      <c r="D14" s="169" t="s">
        <v>179</v>
      </c>
      <c r="E14" s="14" t="s">
        <v>2400</v>
      </c>
      <c r="F14" s="14" t="s">
        <v>2401</v>
      </c>
      <c r="G14" s="149"/>
    </row>
    <row r="15" spans="1:8" ht="25" x14ac:dyDescent="0.25">
      <c r="A15" s="153"/>
      <c r="B15" s="153" t="s">
        <v>1998</v>
      </c>
      <c r="C15" s="226" t="s">
        <v>1996</v>
      </c>
      <c r="D15" s="169" t="s">
        <v>111</v>
      </c>
      <c r="E15" s="152">
        <f>G14</f>
        <v>0</v>
      </c>
      <c r="F15" s="156"/>
      <c r="G15" s="151">
        <f>E15*F15</f>
        <v>0</v>
      </c>
    </row>
    <row r="16" spans="1:8" ht="26" x14ac:dyDescent="0.25">
      <c r="A16" s="153" t="s">
        <v>1999</v>
      </c>
      <c r="B16" s="153"/>
      <c r="C16" s="233" t="s">
        <v>2853</v>
      </c>
      <c r="D16" s="128" t="s">
        <v>132</v>
      </c>
      <c r="E16" s="128"/>
      <c r="F16" s="148"/>
      <c r="G16" s="151">
        <f>E16*F16</f>
        <v>0</v>
      </c>
      <c r="H16" s="252" t="s">
        <v>2981</v>
      </c>
    </row>
    <row r="17" spans="1:7" ht="13" x14ac:dyDescent="0.25">
      <c r="A17" s="153"/>
      <c r="B17" s="153"/>
      <c r="C17" s="84"/>
      <c r="D17" s="14"/>
      <c r="E17" s="14"/>
      <c r="F17" s="14"/>
      <c r="G17" s="151"/>
    </row>
    <row r="18" spans="1:7" x14ac:dyDescent="0.25">
      <c r="A18" s="199"/>
      <c r="B18" s="199"/>
      <c r="C18" s="200"/>
      <c r="D18" s="97"/>
      <c r="E18" s="185"/>
      <c r="F18" s="185"/>
      <c r="G18" s="208"/>
    </row>
    <row r="19" spans="1:7" x14ac:dyDescent="0.25">
      <c r="A19" s="199"/>
      <c r="B19" s="199"/>
      <c r="C19" s="200"/>
      <c r="D19" s="98"/>
      <c r="E19" s="185"/>
      <c r="F19" s="185"/>
      <c r="G19" s="208"/>
    </row>
    <row r="20" spans="1:7" x14ac:dyDescent="0.25">
      <c r="A20" s="134" t="s">
        <v>19</v>
      </c>
      <c r="B20" s="134"/>
      <c r="C20" s="134"/>
      <c r="D20"/>
      <c r="E20" s="146"/>
      <c r="F20" s="146"/>
      <c r="G20" s="136">
        <f>SUM(G5:G19)</f>
        <v>0</v>
      </c>
    </row>
    <row r="21" spans="1:7" x14ac:dyDescent="0.25">
      <c r="D21" s="194"/>
    </row>
    <row r="1048296" spans="4:4" x14ac:dyDescent="0.25">
      <c r="D1048296" s="49"/>
    </row>
  </sheetData>
  <mergeCells count="1">
    <mergeCell ref="D1:G1"/>
  </mergeCells>
  <pageMargins left="0.75" right="0.75" top="1" bottom="1" header="0.5" footer="0.5"/>
  <pageSetup paperSize="9" scale="5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F8DA1-3E98-419F-B102-995C26084209}">
  <sheetPr codeName="Sheet8">
    <tabColor rgb="FF92D050"/>
  </sheetPr>
  <dimension ref="A1:I1048481"/>
  <sheetViews>
    <sheetView view="pageBreakPreview" zoomScaleNormal="100" zoomScaleSheetLayoutView="100" workbookViewId="0">
      <selection activeCell="A2" sqref="A2"/>
    </sheetView>
  </sheetViews>
  <sheetFormatPr defaultRowHeight="12.5" x14ac:dyDescent="0.25"/>
  <cols>
    <col min="1" max="1" width="8" style="37" customWidth="1"/>
    <col min="2" max="2" width="9.6328125" style="37" customWidth="1"/>
    <col min="3" max="3" width="3.08984375" style="37" bestFit="1" customWidth="1"/>
    <col min="4" max="4" width="40.6328125" style="37" customWidth="1"/>
    <col min="5" max="5" width="10" style="37" customWidth="1"/>
    <col min="6" max="6" width="8" style="37" customWidth="1"/>
    <col min="7" max="7" width="10.08984375" style="37" customWidth="1"/>
    <col min="8" max="8" width="10.5429687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x14ac:dyDescent="0.25">
      <c r="A1" s="276" t="s">
        <v>3230</v>
      </c>
    </row>
    <row r="2" spans="1:9" x14ac:dyDescent="0.25">
      <c r="A2" s="275" t="s">
        <v>3229</v>
      </c>
    </row>
    <row r="3" spans="1:9" x14ac:dyDescent="0.25">
      <c r="A3" s="276" t="s">
        <v>3228</v>
      </c>
    </row>
    <row r="5" spans="1:9" ht="12.75" customHeight="1" x14ac:dyDescent="0.25">
      <c r="A5" s="107" t="s">
        <v>3005</v>
      </c>
      <c r="B5" s="108"/>
      <c r="C5" s="108"/>
      <c r="D5" s="108"/>
      <c r="E5" s="525"/>
      <c r="F5" s="525"/>
      <c r="G5" s="525"/>
      <c r="H5" s="526"/>
    </row>
    <row r="6" spans="1:9" ht="13" x14ac:dyDescent="0.3">
      <c r="A6" s="372" t="s">
        <v>0</v>
      </c>
      <c r="B6" s="372"/>
      <c r="C6" s="99"/>
      <c r="D6" s="39" t="s">
        <v>1</v>
      </c>
      <c r="E6" s="39" t="s">
        <v>2</v>
      </c>
      <c r="F6" s="39" t="s">
        <v>3</v>
      </c>
      <c r="G6" s="39" t="s">
        <v>4</v>
      </c>
      <c r="H6" s="281" t="s">
        <v>3004</v>
      </c>
      <c r="I6" s="251"/>
    </row>
    <row r="7" spans="1:9" x14ac:dyDescent="0.25">
      <c r="A7" s="373"/>
      <c r="B7" s="373"/>
      <c r="C7" s="100"/>
      <c r="D7" s="41"/>
      <c r="E7" s="42"/>
      <c r="F7" s="42"/>
      <c r="G7" s="41"/>
      <c r="H7" s="41"/>
    </row>
    <row r="8" spans="1:9" x14ac:dyDescent="0.25">
      <c r="A8" s="433"/>
      <c r="B8" s="433"/>
      <c r="C8" s="101"/>
      <c r="D8" s="41"/>
      <c r="E8" s="42"/>
      <c r="F8" s="42"/>
      <c r="G8" s="41"/>
      <c r="H8" s="41"/>
    </row>
    <row r="9" spans="1:9" ht="26" x14ac:dyDescent="0.3">
      <c r="A9" s="406" t="s">
        <v>164</v>
      </c>
      <c r="B9" s="373"/>
      <c r="C9" s="40"/>
      <c r="D9" s="106" t="s">
        <v>165</v>
      </c>
      <c r="E9" s="122"/>
      <c r="F9" s="122"/>
      <c r="G9" s="460"/>
      <c r="H9" s="460"/>
    </row>
    <row r="10" spans="1:9" ht="25" x14ac:dyDescent="0.25">
      <c r="A10" s="373"/>
      <c r="B10" s="406" t="s">
        <v>166</v>
      </c>
      <c r="C10" s="44"/>
      <c r="D10" s="85" t="s">
        <v>167</v>
      </c>
      <c r="E10" s="160" t="s">
        <v>2993</v>
      </c>
      <c r="F10" s="165">
        <v>1</v>
      </c>
      <c r="G10" s="503">
        <v>40000</v>
      </c>
      <c r="H10" s="503">
        <f>+F10*G10</f>
        <v>40000</v>
      </c>
    </row>
    <row r="11" spans="1:9" x14ac:dyDescent="0.25">
      <c r="A11" s="373"/>
      <c r="B11" s="406"/>
      <c r="C11" s="44"/>
      <c r="D11" s="85"/>
      <c r="E11" s="160"/>
      <c r="F11" s="165"/>
      <c r="G11" s="320"/>
      <c r="H11" s="391"/>
    </row>
    <row r="12" spans="1:9" ht="26" x14ac:dyDescent="0.25">
      <c r="A12" s="406" t="s">
        <v>168</v>
      </c>
      <c r="B12" s="406"/>
      <c r="C12" s="44"/>
      <c r="D12" s="84" t="s">
        <v>169</v>
      </c>
      <c r="E12" s="160"/>
      <c r="F12" s="122"/>
      <c r="G12" s="390"/>
      <c r="H12" s="322"/>
    </row>
    <row r="13" spans="1:9" ht="26" hidden="1" x14ac:dyDescent="0.25">
      <c r="A13" s="373"/>
      <c r="B13" s="406" t="s">
        <v>170</v>
      </c>
      <c r="C13" s="44"/>
      <c r="D13" s="231" t="s">
        <v>2468</v>
      </c>
      <c r="E13" s="165" t="s">
        <v>3057</v>
      </c>
      <c r="F13" s="165"/>
      <c r="G13" s="319"/>
      <c r="H13" s="391"/>
    </row>
    <row r="14" spans="1:9" ht="25" hidden="1" x14ac:dyDescent="0.25">
      <c r="A14" s="373"/>
      <c r="B14" s="406" t="s">
        <v>171</v>
      </c>
      <c r="C14" s="44"/>
      <c r="D14" s="85" t="s">
        <v>175</v>
      </c>
      <c r="E14" s="160" t="s">
        <v>3033</v>
      </c>
      <c r="F14" s="388"/>
      <c r="G14" s="392"/>
      <c r="H14" s="322">
        <f>G14*F14</f>
        <v>0</v>
      </c>
    </row>
    <row r="15" spans="1:9" hidden="1" x14ac:dyDescent="0.25">
      <c r="A15" s="373"/>
      <c r="B15" s="406" t="s">
        <v>172</v>
      </c>
      <c r="C15" s="44"/>
      <c r="D15" s="85" t="s">
        <v>176</v>
      </c>
      <c r="E15" s="165" t="s">
        <v>3057</v>
      </c>
      <c r="F15" s="165"/>
      <c r="G15" s="319"/>
      <c r="H15" s="391"/>
    </row>
    <row r="16" spans="1:9" ht="25" hidden="1" x14ac:dyDescent="0.25">
      <c r="A16" s="373"/>
      <c r="B16" s="406" t="s">
        <v>173</v>
      </c>
      <c r="C16" s="44"/>
      <c r="D16" s="85" t="s">
        <v>177</v>
      </c>
      <c r="E16" s="160" t="s">
        <v>3033</v>
      </c>
      <c r="F16" s="388"/>
      <c r="G16" s="392"/>
      <c r="H16" s="322">
        <f>G16*F16</f>
        <v>0</v>
      </c>
    </row>
    <row r="17" spans="1:9" ht="25" x14ac:dyDescent="0.25">
      <c r="A17" s="373"/>
      <c r="B17" s="406" t="s">
        <v>174</v>
      </c>
      <c r="C17" s="44"/>
      <c r="D17" s="59" t="s">
        <v>178</v>
      </c>
      <c r="E17" s="160" t="s">
        <v>3010</v>
      </c>
      <c r="F17" s="120">
        <v>24</v>
      </c>
      <c r="G17" s="318"/>
      <c r="H17" s="322"/>
    </row>
    <row r="18" spans="1:9" x14ac:dyDescent="0.25">
      <c r="A18" s="373"/>
      <c r="B18" s="406"/>
      <c r="C18" s="44"/>
      <c r="D18" s="59"/>
      <c r="E18" s="160"/>
      <c r="F18" s="120"/>
      <c r="G18" s="318"/>
      <c r="H18" s="322"/>
    </row>
    <row r="19" spans="1:9" ht="13" x14ac:dyDescent="0.25">
      <c r="A19" s="406" t="s">
        <v>180</v>
      </c>
      <c r="B19" s="406"/>
      <c r="C19" s="44"/>
      <c r="D19" s="232" t="s">
        <v>181</v>
      </c>
      <c r="E19" s="160"/>
      <c r="F19" s="122"/>
      <c r="G19" s="390"/>
      <c r="H19" s="322"/>
    </row>
    <row r="20" spans="1:9" ht="38.5" x14ac:dyDescent="0.25">
      <c r="A20" s="406"/>
      <c r="B20" s="406" t="s">
        <v>182</v>
      </c>
      <c r="C20" s="44"/>
      <c r="D20" s="231" t="s">
        <v>2469</v>
      </c>
      <c r="E20" s="160"/>
      <c r="F20" s="122"/>
      <c r="G20" s="390"/>
      <c r="H20" s="322"/>
    </row>
    <row r="21" spans="1:9" ht="14.5" x14ac:dyDescent="0.25">
      <c r="A21" s="406"/>
      <c r="B21" s="406"/>
      <c r="C21" s="44" t="s">
        <v>22</v>
      </c>
      <c r="D21" s="231" t="s">
        <v>183</v>
      </c>
      <c r="E21" s="160" t="s">
        <v>3010</v>
      </c>
      <c r="F21" s="120">
        <v>28</v>
      </c>
      <c r="G21" s="318"/>
      <c r="H21" s="322"/>
    </row>
    <row r="22" spans="1:9" x14ac:dyDescent="0.25">
      <c r="A22" s="406"/>
      <c r="B22" s="406"/>
      <c r="C22" s="44"/>
      <c r="D22" s="231"/>
      <c r="E22" s="160"/>
      <c r="F22" s="120"/>
      <c r="G22" s="318"/>
      <c r="H22" s="322"/>
    </row>
    <row r="23" spans="1:9" ht="14.5" x14ac:dyDescent="0.25">
      <c r="A23" s="406"/>
      <c r="B23" s="406"/>
      <c r="C23" s="44" t="s">
        <v>24</v>
      </c>
      <c r="D23" s="231" t="s">
        <v>184</v>
      </c>
      <c r="E23" s="160" t="s">
        <v>3010</v>
      </c>
      <c r="F23" s="120">
        <v>18</v>
      </c>
      <c r="G23" s="318"/>
      <c r="H23" s="322"/>
    </row>
    <row r="24" spans="1:9" x14ac:dyDescent="0.25">
      <c r="A24" s="373"/>
      <c r="B24" s="406"/>
      <c r="C24" s="44"/>
      <c r="D24" s="85"/>
      <c r="E24" s="160"/>
      <c r="F24" s="120"/>
      <c r="G24" s="318"/>
      <c r="H24" s="322"/>
      <c r="I24" s="252"/>
    </row>
    <row r="25" spans="1:9" hidden="1" x14ac:dyDescent="0.25">
      <c r="A25" s="373"/>
      <c r="B25" s="406"/>
      <c r="C25" s="44"/>
      <c r="D25" s="85"/>
      <c r="E25" s="160"/>
      <c r="F25" s="122"/>
      <c r="G25" s="390"/>
      <c r="H25" s="322"/>
    </row>
    <row r="26" spans="1:9" hidden="1" x14ac:dyDescent="0.25">
      <c r="A26" s="373"/>
      <c r="B26" s="406"/>
      <c r="C26" s="44"/>
      <c r="D26" s="85"/>
      <c r="E26" s="160"/>
      <c r="F26" s="120"/>
      <c r="G26" s="318"/>
      <c r="H26" s="322"/>
    </row>
    <row r="27" spans="1:9" hidden="1" x14ac:dyDescent="0.25">
      <c r="A27" s="373"/>
      <c r="B27" s="406"/>
      <c r="C27" s="44"/>
      <c r="D27" s="85"/>
      <c r="E27" s="160"/>
      <c r="F27" s="120"/>
      <c r="G27" s="318"/>
      <c r="H27" s="322"/>
    </row>
    <row r="28" spans="1:9" hidden="1" x14ac:dyDescent="0.25">
      <c r="A28" s="373"/>
      <c r="B28" s="406"/>
      <c r="C28" s="44"/>
      <c r="D28" s="85"/>
      <c r="E28" s="160"/>
      <c r="F28" s="120"/>
      <c r="G28" s="318"/>
      <c r="H28" s="322"/>
      <c r="I28" s="252" t="s">
        <v>2981</v>
      </c>
    </row>
    <row r="29" spans="1:9" ht="39" x14ac:dyDescent="0.25">
      <c r="A29" s="496" t="s">
        <v>3076</v>
      </c>
      <c r="B29" s="67"/>
      <c r="C29" s="67"/>
      <c r="D29" s="119" t="s">
        <v>3077</v>
      </c>
      <c r="E29" s="121"/>
      <c r="F29" s="120"/>
      <c r="G29" s="318"/>
      <c r="H29" s="322"/>
    </row>
    <row r="30" spans="1:9" ht="13" x14ac:dyDescent="0.25">
      <c r="A30" s="89"/>
      <c r="B30" s="67"/>
      <c r="C30" s="67"/>
      <c r="D30" s="119"/>
      <c r="E30" s="121"/>
      <c r="F30" s="120"/>
      <c r="G30" s="318"/>
      <c r="H30" s="322"/>
    </row>
    <row r="31" spans="1:9" ht="14.25" customHeight="1" x14ac:dyDescent="0.25">
      <c r="A31" s="67"/>
      <c r="B31" s="89" t="s">
        <v>3078</v>
      </c>
      <c r="C31" s="67"/>
      <c r="D31" s="59" t="s">
        <v>3079</v>
      </c>
      <c r="E31" s="160" t="s">
        <v>3010</v>
      </c>
      <c r="F31" s="120">
        <v>10</v>
      </c>
      <c r="G31" s="318"/>
      <c r="H31" s="322"/>
      <c r="I31" s="252"/>
    </row>
    <row r="32" spans="1:9" ht="14.25" customHeight="1" x14ac:dyDescent="0.25">
      <c r="A32" s="67"/>
      <c r="B32" s="89"/>
      <c r="C32" s="67"/>
      <c r="D32" s="59"/>
      <c r="E32" s="160"/>
      <c r="F32" s="120"/>
      <c r="G32" s="318"/>
      <c r="H32" s="322"/>
      <c r="I32" s="252"/>
    </row>
    <row r="33" spans="1:9" ht="14.5" x14ac:dyDescent="0.25">
      <c r="A33" s="67"/>
      <c r="B33" s="89" t="s">
        <v>3080</v>
      </c>
      <c r="C33" s="67"/>
      <c r="D33" s="59" t="s">
        <v>41</v>
      </c>
      <c r="E33" s="160" t="s">
        <v>3010</v>
      </c>
      <c r="F33" s="120">
        <v>6</v>
      </c>
      <c r="G33" s="318"/>
      <c r="H33" s="322"/>
    </row>
    <row r="34" spans="1:9" x14ac:dyDescent="0.25">
      <c r="A34" s="373"/>
      <c r="B34" s="406"/>
      <c r="C34" s="44"/>
      <c r="D34" s="226"/>
      <c r="E34" s="160"/>
      <c r="F34" s="120"/>
      <c r="G34" s="318"/>
      <c r="H34" s="322"/>
      <c r="I34" s="252"/>
    </row>
    <row r="35" spans="1:9" x14ac:dyDescent="0.25">
      <c r="A35" s="373"/>
      <c r="B35" s="406"/>
      <c r="C35" s="44"/>
      <c r="D35" s="226"/>
      <c r="E35" s="160"/>
      <c r="F35" s="120"/>
      <c r="G35" s="318"/>
      <c r="H35" s="322"/>
      <c r="I35" s="252"/>
    </row>
    <row r="36" spans="1:9" x14ac:dyDescent="0.25">
      <c r="A36" s="373"/>
      <c r="B36" s="406"/>
      <c r="C36" s="44"/>
      <c r="D36" s="226"/>
      <c r="E36" s="160"/>
      <c r="F36" s="120"/>
      <c r="G36" s="318"/>
      <c r="H36" s="322"/>
      <c r="I36" s="252"/>
    </row>
    <row r="37" spans="1:9" x14ac:dyDescent="0.25">
      <c r="A37" s="373"/>
      <c r="B37" s="406"/>
      <c r="C37" s="44"/>
      <c r="D37" s="226"/>
      <c r="E37" s="160"/>
      <c r="F37" s="120"/>
      <c r="G37" s="318"/>
      <c r="H37" s="322"/>
      <c r="I37" s="252"/>
    </row>
    <row r="38" spans="1:9" x14ac:dyDescent="0.25">
      <c r="A38" s="373"/>
      <c r="B38" s="406"/>
      <c r="C38" s="44"/>
      <c r="D38" s="226"/>
      <c r="E38" s="160"/>
      <c r="F38" s="120"/>
      <c r="G38" s="318"/>
      <c r="H38" s="322"/>
      <c r="I38" s="252"/>
    </row>
    <row r="39" spans="1:9" x14ac:dyDescent="0.25">
      <c r="A39" s="373"/>
      <c r="B39" s="406"/>
      <c r="C39" s="44"/>
      <c r="D39" s="226"/>
      <c r="E39" s="160"/>
      <c r="F39" s="120"/>
      <c r="G39" s="318"/>
      <c r="H39" s="322"/>
      <c r="I39" s="252"/>
    </row>
    <row r="40" spans="1:9" x14ac:dyDescent="0.25">
      <c r="A40" s="373"/>
      <c r="B40" s="406"/>
      <c r="C40" s="44"/>
      <c r="D40" s="226"/>
      <c r="E40" s="160"/>
      <c r="F40" s="120"/>
      <c r="G40" s="318"/>
      <c r="H40" s="322"/>
      <c r="I40" s="252"/>
    </row>
    <row r="41" spans="1:9" x14ac:dyDescent="0.25">
      <c r="A41" s="373"/>
      <c r="B41" s="406"/>
      <c r="C41" s="44"/>
      <c r="D41" s="226"/>
      <c r="E41" s="160"/>
      <c r="F41" s="120"/>
      <c r="G41" s="318"/>
      <c r="H41" s="322"/>
      <c r="I41" s="252"/>
    </row>
    <row r="42" spans="1:9" x14ac:dyDescent="0.25">
      <c r="A42" s="373"/>
      <c r="B42" s="406"/>
      <c r="C42" s="44"/>
      <c r="D42" s="226"/>
      <c r="E42" s="160"/>
      <c r="F42" s="120"/>
      <c r="G42" s="318"/>
      <c r="H42" s="322"/>
      <c r="I42" s="252"/>
    </row>
    <row r="43" spans="1:9" x14ac:dyDescent="0.25">
      <c r="A43" s="373"/>
      <c r="B43" s="406"/>
      <c r="C43" s="44"/>
      <c r="D43" s="226"/>
      <c r="E43" s="160"/>
      <c r="F43" s="120"/>
      <c r="G43" s="318"/>
      <c r="H43" s="322"/>
      <c r="I43" s="252"/>
    </row>
    <row r="44" spans="1:9" x14ac:dyDescent="0.25">
      <c r="A44" s="373"/>
      <c r="B44" s="406"/>
      <c r="C44" s="44"/>
      <c r="D44" s="231"/>
      <c r="E44" s="160"/>
      <c r="F44" s="120"/>
      <c r="G44" s="318"/>
      <c r="H44" s="322"/>
      <c r="I44" s="252"/>
    </row>
    <row r="45" spans="1:9" x14ac:dyDescent="0.25">
      <c r="A45" s="373"/>
      <c r="B45" s="406"/>
      <c r="C45" s="44"/>
      <c r="D45" s="231"/>
      <c r="E45" s="165"/>
      <c r="F45" s="120"/>
      <c r="G45" s="318"/>
      <c r="H45" s="322"/>
      <c r="I45" s="252"/>
    </row>
    <row r="46" spans="1:9" x14ac:dyDescent="0.25">
      <c r="A46" s="373"/>
      <c r="B46" s="406"/>
      <c r="C46" s="44"/>
      <c r="D46" s="231"/>
      <c r="E46" s="165"/>
      <c r="F46" s="120"/>
      <c r="G46" s="318"/>
      <c r="H46" s="322"/>
      <c r="I46" s="252"/>
    </row>
    <row r="47" spans="1:9" ht="13" x14ac:dyDescent="0.25">
      <c r="A47" s="406"/>
      <c r="B47" s="406"/>
      <c r="C47" s="44"/>
      <c r="D47" s="84"/>
      <c r="E47" s="160"/>
      <c r="F47" s="122"/>
      <c r="G47" s="390"/>
      <c r="H47" s="322"/>
    </row>
    <row r="48" spans="1:9" x14ac:dyDescent="0.25">
      <c r="A48" s="373"/>
      <c r="B48" s="406"/>
      <c r="C48" s="44"/>
      <c r="D48" s="55"/>
      <c r="E48" s="165"/>
      <c r="F48" s="165"/>
      <c r="G48" s="320"/>
      <c r="H48" s="468"/>
    </row>
    <row r="49" spans="1:8" x14ac:dyDescent="0.25">
      <c r="A49" s="373"/>
      <c r="B49" s="406"/>
      <c r="C49" s="44"/>
      <c r="D49" s="55"/>
      <c r="E49" s="165"/>
      <c r="F49" s="165"/>
      <c r="G49" s="320"/>
      <c r="H49" s="468"/>
    </row>
    <row r="50" spans="1:8" x14ac:dyDescent="0.25">
      <c r="A50" s="373"/>
      <c r="B50" s="373"/>
      <c r="C50" s="67"/>
      <c r="D50" s="67"/>
      <c r="E50" s="121"/>
      <c r="F50" s="122"/>
      <c r="G50" s="390"/>
      <c r="H50" s="391"/>
    </row>
    <row r="51" spans="1:8" x14ac:dyDescent="0.25">
      <c r="A51" s="373"/>
      <c r="B51" s="373"/>
      <c r="C51" s="67"/>
      <c r="D51" s="67"/>
      <c r="E51" s="121"/>
      <c r="F51" s="121"/>
      <c r="G51" s="390"/>
      <c r="H51" s="391"/>
    </row>
    <row r="52" spans="1:8" x14ac:dyDescent="0.25">
      <c r="A52" s="461"/>
      <c r="B52" s="461"/>
      <c r="C52" s="462"/>
      <c r="D52" s="462"/>
      <c r="E52" s="463"/>
      <c r="F52" s="463"/>
      <c r="G52" s="469"/>
      <c r="H52" s="470"/>
    </row>
    <row r="53" spans="1:8" ht="13" x14ac:dyDescent="0.25">
      <c r="A53" s="281" t="s">
        <v>162</v>
      </c>
      <c r="B53" s="529" t="s">
        <v>19</v>
      </c>
      <c r="C53" s="530"/>
      <c r="D53" s="530"/>
      <c r="E53" s="530"/>
      <c r="F53" s="530"/>
      <c r="G53" s="531"/>
      <c r="H53" s="395"/>
    </row>
    <row r="55" spans="1:8" x14ac:dyDescent="0.25">
      <c r="F55" s="70"/>
    </row>
    <row r="56" spans="1:8" x14ac:dyDescent="0.25">
      <c r="F56" s="70"/>
    </row>
    <row r="61" spans="1:8" ht="13" x14ac:dyDescent="0.25">
      <c r="E61" s="73"/>
    </row>
    <row r="62" spans="1:8" x14ac:dyDescent="0.25">
      <c r="E62" s="74"/>
    </row>
    <row r="63" spans="1:8" x14ac:dyDescent="0.25">
      <c r="E63" s="75"/>
    </row>
    <row r="64" spans="1:8" x14ac:dyDescent="0.25">
      <c r="E64" s="75"/>
    </row>
    <row r="65" spans="5:5" ht="13" x14ac:dyDescent="0.25">
      <c r="E65" s="73"/>
    </row>
    <row r="66" spans="5:5" x14ac:dyDescent="0.25">
      <c r="E66" s="74"/>
    </row>
    <row r="67" spans="5:5" x14ac:dyDescent="0.25">
      <c r="E67" s="74"/>
    </row>
    <row r="68" spans="5:5" x14ac:dyDescent="0.25">
      <c r="E68" s="74"/>
    </row>
    <row r="69" spans="5:5" x14ac:dyDescent="0.25">
      <c r="E69" s="76"/>
    </row>
    <row r="1048481" spans="5:5" x14ac:dyDescent="0.25">
      <c r="E1048481" s="49"/>
    </row>
  </sheetData>
  <mergeCells count="2">
    <mergeCell ref="E5:H5"/>
    <mergeCell ref="B53:G53"/>
  </mergeCells>
  <phoneticPr fontId="8" type="noConversion"/>
  <pageMargins left="0.75" right="0.75" top="1" bottom="1" header="0.5" footer="0.5"/>
  <pageSetup paperSize="9" scale="87" orientation="portrait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3220A-2738-4FCC-9238-C4D871E52B7D}">
  <dimension ref="A1:I1048322"/>
  <sheetViews>
    <sheetView view="pageBreakPreview" zoomScaleNormal="100" zoomScaleSheetLayoutView="100" workbookViewId="0">
      <selection activeCell="E1" sqref="E1:H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3.90625" style="37" customWidth="1"/>
    <col min="4" max="4" width="40.6328125" style="37" customWidth="1"/>
    <col min="5" max="5" width="25.54296875" style="37" bestFit="1" customWidth="1"/>
    <col min="6" max="8" width="20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48" customHeight="1" x14ac:dyDescent="0.25">
      <c r="A1" s="35" t="s">
        <v>2000</v>
      </c>
      <c r="B1" s="36"/>
      <c r="C1" s="36"/>
      <c r="D1" s="36"/>
      <c r="E1" s="533" t="s">
        <v>2001</v>
      </c>
      <c r="F1" s="533"/>
      <c r="G1" s="533"/>
      <c r="H1" s="533"/>
    </row>
    <row r="2" spans="1:9" ht="13" x14ac:dyDescent="0.3">
      <c r="A2" s="38" t="s">
        <v>0</v>
      </c>
      <c r="B2" s="38"/>
      <c r="C2" s="82"/>
      <c r="D2" s="39" t="s">
        <v>1</v>
      </c>
      <c r="E2" s="39" t="s">
        <v>2</v>
      </c>
      <c r="F2" s="39" t="s">
        <v>3</v>
      </c>
      <c r="G2" s="39" t="s">
        <v>4</v>
      </c>
      <c r="H2" s="39" t="s">
        <v>5</v>
      </c>
      <c r="I2" s="251" t="s">
        <v>2982</v>
      </c>
    </row>
    <row r="3" spans="1:9" x14ac:dyDescent="0.25">
      <c r="A3" s="40"/>
      <c r="B3" s="40"/>
      <c r="C3" s="83"/>
      <c r="D3" s="41"/>
      <c r="E3" s="42"/>
      <c r="F3" s="42"/>
      <c r="G3" s="42"/>
      <c r="H3" s="77"/>
    </row>
    <row r="4" spans="1:9" x14ac:dyDescent="0.25">
      <c r="A4" s="153"/>
      <c r="B4" s="153"/>
      <c r="C4" s="154"/>
      <c r="D4" s="59"/>
      <c r="E4" s="202"/>
      <c r="F4" s="202"/>
      <c r="G4" s="202"/>
      <c r="H4" s="208"/>
    </row>
    <row r="5" spans="1:9" ht="13" x14ac:dyDescent="0.25">
      <c r="A5" s="184" t="s">
        <v>2002</v>
      </c>
      <c r="B5" s="184"/>
      <c r="C5" s="210"/>
      <c r="D5" s="211" t="s">
        <v>2003</v>
      </c>
      <c r="E5" s="128"/>
      <c r="F5" s="128"/>
      <c r="G5" s="128"/>
      <c r="H5" s="151"/>
    </row>
    <row r="6" spans="1:9" ht="13" x14ac:dyDescent="0.25">
      <c r="A6" s="153"/>
      <c r="B6" s="153" t="s">
        <v>2004</v>
      </c>
      <c r="C6" s="154"/>
      <c r="D6" s="226" t="s">
        <v>2854</v>
      </c>
      <c r="E6" s="128" t="s">
        <v>53</v>
      </c>
      <c r="F6" s="128"/>
      <c r="G6" s="128"/>
      <c r="H6" s="151">
        <f>F6*G6</f>
        <v>0</v>
      </c>
      <c r="I6" s="252" t="s">
        <v>2981</v>
      </c>
    </row>
    <row r="7" spans="1:9" ht="13" x14ac:dyDescent="0.25">
      <c r="A7" s="153"/>
      <c r="B7" s="153" t="s">
        <v>2005</v>
      </c>
      <c r="C7" s="154"/>
      <c r="D7" s="226" t="s">
        <v>2855</v>
      </c>
      <c r="E7" s="128" t="s">
        <v>132</v>
      </c>
      <c r="F7" s="128"/>
      <c r="G7" s="128"/>
      <c r="H7" s="151">
        <f>F7*G7</f>
        <v>0</v>
      </c>
      <c r="I7" s="252" t="s">
        <v>2981</v>
      </c>
    </row>
    <row r="8" spans="1:9" ht="13" x14ac:dyDescent="0.25">
      <c r="A8" s="153" t="s">
        <v>2011</v>
      </c>
      <c r="B8" s="153"/>
      <c r="C8" s="154"/>
      <c r="D8" s="84" t="s">
        <v>2006</v>
      </c>
      <c r="E8" s="162"/>
      <c r="F8" s="14"/>
      <c r="G8" s="14"/>
      <c r="H8" s="151"/>
    </row>
    <row r="9" spans="1:9" ht="26" x14ac:dyDescent="0.25">
      <c r="A9" s="153"/>
      <c r="B9" s="153" t="s">
        <v>2008</v>
      </c>
      <c r="C9" s="154"/>
      <c r="D9" s="226" t="s">
        <v>2856</v>
      </c>
      <c r="E9" s="128" t="s">
        <v>1007</v>
      </c>
      <c r="F9" s="128"/>
      <c r="G9" s="128"/>
      <c r="H9" s="151">
        <f>F9*G9</f>
        <v>0</v>
      </c>
      <c r="I9" s="252" t="s">
        <v>2981</v>
      </c>
    </row>
    <row r="10" spans="1:9" ht="26" x14ac:dyDescent="0.25">
      <c r="A10" s="153"/>
      <c r="B10" s="153" t="s">
        <v>2007</v>
      </c>
      <c r="C10" s="154"/>
      <c r="D10" s="226" t="s">
        <v>2857</v>
      </c>
      <c r="E10" s="128" t="s">
        <v>53</v>
      </c>
      <c r="F10" s="128"/>
      <c r="G10" s="128"/>
      <c r="H10" s="151">
        <f>F10*G10</f>
        <v>0</v>
      </c>
      <c r="I10" s="252" t="s">
        <v>2981</v>
      </c>
    </row>
    <row r="11" spans="1:9" ht="13" x14ac:dyDescent="0.25">
      <c r="A11" s="153" t="s">
        <v>2009</v>
      </c>
      <c r="B11" s="153"/>
      <c r="C11" s="154"/>
      <c r="D11" s="84" t="s">
        <v>2010</v>
      </c>
      <c r="E11" s="162"/>
      <c r="F11" s="14"/>
      <c r="G11" s="14"/>
      <c r="H11" s="151"/>
    </row>
    <row r="12" spans="1:9" ht="26" x14ac:dyDescent="0.25">
      <c r="A12" s="153"/>
      <c r="B12" s="153" t="s">
        <v>2012</v>
      </c>
      <c r="C12" s="154"/>
      <c r="D12" s="226" t="s">
        <v>2858</v>
      </c>
      <c r="E12" s="128" t="s">
        <v>1007</v>
      </c>
      <c r="F12" s="128"/>
      <c r="G12" s="128"/>
      <c r="H12" s="151">
        <f>F12*G12</f>
        <v>0</v>
      </c>
      <c r="I12" s="252" t="s">
        <v>2981</v>
      </c>
    </row>
    <row r="13" spans="1:9" ht="26" x14ac:dyDescent="0.25">
      <c r="A13" s="153"/>
      <c r="B13" s="153" t="s">
        <v>2013</v>
      </c>
      <c r="C13" s="154"/>
      <c r="D13" s="226" t="s">
        <v>2859</v>
      </c>
      <c r="E13" s="128" t="s">
        <v>53</v>
      </c>
      <c r="F13" s="128"/>
      <c r="G13" s="128"/>
      <c r="H13" s="151">
        <f>F13*G13</f>
        <v>0</v>
      </c>
      <c r="I13" s="252" t="s">
        <v>2981</v>
      </c>
    </row>
    <row r="14" spans="1:9" ht="13" x14ac:dyDescent="0.25">
      <c r="A14" s="153" t="s">
        <v>2014</v>
      </c>
      <c r="B14" s="153"/>
      <c r="C14" s="154"/>
      <c r="D14" s="84" t="s">
        <v>2015</v>
      </c>
      <c r="E14" s="14"/>
      <c r="F14" s="14"/>
      <c r="G14" s="14"/>
      <c r="H14" s="151"/>
    </row>
    <row r="15" spans="1:9" ht="13" x14ac:dyDescent="0.25">
      <c r="A15" s="153"/>
      <c r="B15" s="153" t="s">
        <v>2016</v>
      </c>
      <c r="C15" s="154"/>
      <c r="D15" s="226" t="s">
        <v>2860</v>
      </c>
      <c r="E15" s="128" t="s">
        <v>53</v>
      </c>
      <c r="F15" s="128"/>
      <c r="G15" s="128"/>
      <c r="H15" s="151">
        <f>F15*G15</f>
        <v>0</v>
      </c>
      <c r="I15" s="252" t="s">
        <v>2981</v>
      </c>
    </row>
    <row r="16" spans="1:9" ht="26" x14ac:dyDescent="0.25">
      <c r="A16" s="153"/>
      <c r="B16" s="153" t="s">
        <v>2017</v>
      </c>
      <c r="C16" s="154"/>
      <c r="D16" s="226" t="s">
        <v>2861</v>
      </c>
      <c r="E16" s="128" t="s">
        <v>53</v>
      </c>
      <c r="F16" s="128"/>
      <c r="G16" s="128"/>
      <c r="H16" s="151">
        <f>F16*G16</f>
        <v>0</v>
      </c>
    </row>
    <row r="17" spans="1:9" ht="26" x14ac:dyDescent="0.25">
      <c r="A17" s="153" t="s">
        <v>2018</v>
      </c>
      <c r="B17" s="153"/>
      <c r="C17" s="154"/>
      <c r="D17" s="84" t="s">
        <v>2019</v>
      </c>
      <c r="E17" s="14"/>
      <c r="F17" s="14"/>
      <c r="G17" s="14"/>
      <c r="H17" s="151"/>
    </row>
    <row r="18" spans="1:9" x14ac:dyDescent="0.25">
      <c r="A18" s="153"/>
      <c r="B18" s="153" t="s">
        <v>2023</v>
      </c>
      <c r="C18" s="154"/>
      <c r="D18" s="85" t="s">
        <v>2020</v>
      </c>
      <c r="E18" s="162"/>
      <c r="F18" s="14"/>
      <c r="G18" s="14"/>
      <c r="H18" s="151"/>
    </row>
    <row r="19" spans="1:9" ht="26" x14ac:dyDescent="0.25">
      <c r="A19" s="153"/>
      <c r="B19" s="153"/>
      <c r="C19" s="154" t="s">
        <v>22</v>
      </c>
      <c r="D19" s="85" t="s">
        <v>2862</v>
      </c>
      <c r="E19" s="128" t="s">
        <v>53</v>
      </c>
      <c r="F19" s="128"/>
      <c r="G19" s="128"/>
      <c r="H19" s="151">
        <f>F19*G19</f>
        <v>0</v>
      </c>
      <c r="I19" s="252" t="s">
        <v>2981</v>
      </c>
    </row>
    <row r="20" spans="1:9" ht="26" x14ac:dyDescent="0.25">
      <c r="A20" s="153"/>
      <c r="B20" s="153"/>
      <c r="C20" s="154" t="s">
        <v>24</v>
      </c>
      <c r="D20" s="85" t="s">
        <v>2862</v>
      </c>
      <c r="E20" s="128" t="s">
        <v>53</v>
      </c>
      <c r="F20" s="128"/>
      <c r="G20" s="128"/>
      <c r="H20" s="151">
        <f>F20*G20</f>
        <v>0</v>
      </c>
      <c r="I20" s="252" t="s">
        <v>2981</v>
      </c>
    </row>
    <row r="21" spans="1:9" x14ac:dyDescent="0.25">
      <c r="A21" s="153"/>
      <c r="B21" s="153" t="s">
        <v>2024</v>
      </c>
      <c r="C21" s="154"/>
      <c r="D21" s="85" t="s">
        <v>2021</v>
      </c>
      <c r="E21" s="14"/>
      <c r="F21" s="14"/>
      <c r="G21" s="14"/>
      <c r="H21" s="151"/>
    </row>
    <row r="22" spans="1:9" x14ac:dyDescent="0.25">
      <c r="A22" s="153"/>
      <c r="B22" s="153"/>
      <c r="C22" s="154" t="s">
        <v>22</v>
      </c>
      <c r="D22" s="85" t="s">
        <v>2451</v>
      </c>
      <c r="E22" s="128" t="s">
        <v>53</v>
      </c>
      <c r="F22" s="128"/>
      <c r="G22" s="128"/>
      <c r="H22" s="151">
        <f t="shared" ref="H22:H28" si="0">F22*G22</f>
        <v>0</v>
      </c>
    </row>
    <row r="23" spans="1:9" x14ac:dyDescent="0.25">
      <c r="A23" s="153"/>
      <c r="B23" s="153"/>
      <c r="C23" s="154" t="s">
        <v>24</v>
      </c>
      <c r="D23" s="85" t="s">
        <v>2452</v>
      </c>
      <c r="E23" s="128" t="s">
        <v>53</v>
      </c>
      <c r="F23" s="128"/>
      <c r="G23" s="128"/>
      <c r="H23" s="151">
        <f t="shared" si="0"/>
        <v>0</v>
      </c>
    </row>
    <row r="24" spans="1:9" x14ac:dyDescent="0.25">
      <c r="A24" s="153"/>
      <c r="B24" s="153"/>
      <c r="C24" s="154" t="s">
        <v>35</v>
      </c>
      <c r="D24" s="85" t="s">
        <v>2453</v>
      </c>
      <c r="E24" s="128" t="s">
        <v>53</v>
      </c>
      <c r="F24" s="128"/>
      <c r="G24" s="128"/>
      <c r="H24" s="151">
        <f t="shared" si="0"/>
        <v>0</v>
      </c>
    </row>
    <row r="25" spans="1:9" x14ac:dyDescent="0.25">
      <c r="A25" s="153"/>
      <c r="B25" s="153"/>
      <c r="C25" s="154" t="s">
        <v>26</v>
      </c>
      <c r="D25" s="85" t="s">
        <v>2454</v>
      </c>
      <c r="E25" s="128" t="s">
        <v>53</v>
      </c>
      <c r="F25" s="128"/>
      <c r="G25" s="128"/>
      <c r="H25" s="151">
        <f t="shared" si="0"/>
        <v>0</v>
      </c>
    </row>
    <row r="26" spans="1:9" x14ac:dyDescent="0.25">
      <c r="A26" s="153"/>
      <c r="B26" s="153"/>
      <c r="C26" s="154" t="s">
        <v>27</v>
      </c>
      <c r="D26" s="85" t="s">
        <v>2455</v>
      </c>
      <c r="E26" s="128" t="s">
        <v>53</v>
      </c>
      <c r="F26" s="128"/>
      <c r="G26" s="128"/>
      <c r="H26" s="151">
        <f t="shared" si="0"/>
        <v>0</v>
      </c>
    </row>
    <row r="27" spans="1:9" ht="13" x14ac:dyDescent="0.25">
      <c r="A27" s="153"/>
      <c r="B27" s="153"/>
      <c r="C27" s="154" t="s">
        <v>28</v>
      </c>
      <c r="D27" s="226" t="s">
        <v>2863</v>
      </c>
      <c r="E27" s="128" t="s">
        <v>53</v>
      </c>
      <c r="F27" s="128"/>
      <c r="G27" s="128"/>
      <c r="H27" s="151">
        <f t="shared" si="0"/>
        <v>0</v>
      </c>
      <c r="I27" s="252" t="s">
        <v>2981</v>
      </c>
    </row>
    <row r="28" spans="1:9" ht="25" x14ac:dyDescent="0.25">
      <c r="A28" s="153"/>
      <c r="B28" s="153"/>
      <c r="C28" s="154" t="s">
        <v>29</v>
      </c>
      <c r="D28" s="85" t="s">
        <v>2022</v>
      </c>
      <c r="E28" s="169" t="s">
        <v>460</v>
      </c>
      <c r="F28" s="128"/>
      <c r="G28" s="128"/>
      <c r="H28" s="151">
        <f t="shared" si="0"/>
        <v>0</v>
      </c>
    </row>
    <row r="29" spans="1:9" ht="50" x14ac:dyDescent="0.25">
      <c r="A29" s="153"/>
      <c r="B29" s="153" t="s">
        <v>2025</v>
      </c>
      <c r="C29" s="154"/>
      <c r="D29" s="85" t="s">
        <v>2864</v>
      </c>
      <c r="E29" s="128" t="s">
        <v>18</v>
      </c>
      <c r="F29" s="14" t="s">
        <v>2397</v>
      </c>
      <c r="G29" s="14" t="s">
        <v>2398</v>
      </c>
      <c r="H29" s="149"/>
    </row>
    <row r="30" spans="1:9" ht="13" x14ac:dyDescent="0.25">
      <c r="A30" s="153" t="s">
        <v>2027</v>
      </c>
      <c r="B30" s="153"/>
      <c r="C30" s="154"/>
      <c r="D30" s="84" t="s">
        <v>2026</v>
      </c>
      <c r="E30" s="14"/>
      <c r="F30" s="14"/>
      <c r="G30" s="14"/>
      <c r="H30" s="151"/>
    </row>
    <row r="31" spans="1:9" ht="13" x14ac:dyDescent="0.25">
      <c r="A31" s="153"/>
      <c r="B31" s="153" t="s">
        <v>2029</v>
      </c>
      <c r="C31" s="154"/>
      <c r="D31" s="226" t="s">
        <v>2865</v>
      </c>
      <c r="E31" s="128" t="s">
        <v>132</v>
      </c>
      <c r="F31" s="128"/>
      <c r="G31" s="128"/>
      <c r="H31" s="151">
        <f>F31*G31</f>
        <v>0</v>
      </c>
      <c r="I31" s="252" t="s">
        <v>2981</v>
      </c>
    </row>
    <row r="32" spans="1:9" ht="13" x14ac:dyDescent="0.25">
      <c r="A32" s="153"/>
      <c r="B32" s="153" t="s">
        <v>2030</v>
      </c>
      <c r="C32" s="154"/>
      <c r="D32" s="226" t="s">
        <v>2866</v>
      </c>
      <c r="E32" s="128" t="s">
        <v>132</v>
      </c>
      <c r="F32" s="128"/>
      <c r="G32" s="128"/>
      <c r="H32" s="151">
        <f>F32*G32</f>
        <v>0</v>
      </c>
      <c r="I32" s="252" t="s">
        <v>2981</v>
      </c>
    </row>
    <row r="33" spans="1:9" ht="39" x14ac:dyDescent="0.25">
      <c r="A33" s="153" t="s">
        <v>2033</v>
      </c>
      <c r="B33" s="153"/>
      <c r="C33" s="154"/>
      <c r="D33" s="84" t="s">
        <v>2028</v>
      </c>
      <c r="E33" s="14"/>
      <c r="F33" s="14"/>
      <c r="G33" s="14"/>
      <c r="H33" s="151"/>
    </row>
    <row r="34" spans="1:9" ht="13" x14ac:dyDescent="0.25">
      <c r="A34" s="153"/>
      <c r="B34" s="153" t="s">
        <v>2031</v>
      </c>
      <c r="C34" s="154"/>
      <c r="D34" s="226" t="s">
        <v>2865</v>
      </c>
      <c r="E34" s="128" t="s">
        <v>132</v>
      </c>
      <c r="F34" s="128"/>
      <c r="G34" s="128"/>
      <c r="H34" s="151">
        <f>F34*G34</f>
        <v>0</v>
      </c>
      <c r="I34" s="252" t="s">
        <v>2981</v>
      </c>
    </row>
    <row r="35" spans="1:9" ht="13" x14ac:dyDescent="0.25">
      <c r="A35" s="153"/>
      <c r="B35" s="153" t="s">
        <v>2032</v>
      </c>
      <c r="C35" s="154"/>
      <c r="D35" s="226" t="s">
        <v>2866</v>
      </c>
      <c r="E35" s="128" t="s">
        <v>132</v>
      </c>
      <c r="F35" s="128"/>
      <c r="G35" s="128"/>
      <c r="H35" s="151">
        <f>F35*G35</f>
        <v>0</v>
      </c>
      <c r="I35" s="252" t="s">
        <v>2981</v>
      </c>
    </row>
    <row r="36" spans="1:9" ht="26" x14ac:dyDescent="0.25">
      <c r="A36" s="153" t="s">
        <v>2034</v>
      </c>
      <c r="B36" s="153"/>
      <c r="C36" s="154"/>
      <c r="D36" s="84" t="s">
        <v>2035</v>
      </c>
      <c r="E36" s="128" t="s">
        <v>132</v>
      </c>
      <c r="F36" s="128"/>
      <c r="G36" s="128"/>
      <c r="H36" s="151">
        <f>F36*G36</f>
        <v>0</v>
      </c>
    </row>
    <row r="37" spans="1:9" ht="13" x14ac:dyDescent="0.25">
      <c r="A37" s="153" t="s">
        <v>2036</v>
      </c>
      <c r="B37" s="153"/>
      <c r="C37" s="154"/>
      <c r="D37" s="84" t="s">
        <v>2037</v>
      </c>
      <c r="E37" s="14"/>
      <c r="F37" s="14"/>
      <c r="G37" s="14"/>
      <c r="H37" s="151"/>
    </row>
    <row r="38" spans="1:9" ht="25" x14ac:dyDescent="0.25">
      <c r="A38" s="153"/>
      <c r="B38" s="153" t="s">
        <v>2039</v>
      </c>
      <c r="C38" s="154"/>
      <c r="D38" s="85" t="s">
        <v>2038</v>
      </c>
      <c r="E38" s="169" t="s">
        <v>179</v>
      </c>
      <c r="F38" s="14" t="s">
        <v>2400</v>
      </c>
      <c r="G38" s="14" t="s">
        <v>2401</v>
      </c>
      <c r="H38" s="149"/>
    </row>
    <row r="39" spans="1:9" ht="25" x14ac:dyDescent="0.25">
      <c r="A39" s="153"/>
      <c r="B39" s="153" t="s">
        <v>2040</v>
      </c>
      <c r="C39" s="154"/>
      <c r="D39" s="85" t="s">
        <v>1996</v>
      </c>
      <c r="E39" s="169" t="s">
        <v>111</v>
      </c>
      <c r="F39" s="152">
        <f>H38</f>
        <v>0</v>
      </c>
      <c r="G39" s="156"/>
      <c r="H39" s="151">
        <f>F39*G39</f>
        <v>0</v>
      </c>
    </row>
    <row r="40" spans="1:9" ht="26" x14ac:dyDescent="0.25">
      <c r="A40" s="153" t="s">
        <v>2041</v>
      </c>
      <c r="B40" s="153"/>
      <c r="C40" s="154"/>
      <c r="D40" s="84" t="s">
        <v>2044</v>
      </c>
      <c r="E40" s="14"/>
      <c r="F40" s="14"/>
      <c r="G40" s="14"/>
      <c r="H40" s="150"/>
    </row>
    <row r="41" spans="1:9" ht="13" x14ac:dyDescent="0.25">
      <c r="A41" s="153"/>
      <c r="B41" s="153" t="s">
        <v>2042</v>
      </c>
      <c r="C41" s="154"/>
      <c r="D41" s="226" t="s">
        <v>2854</v>
      </c>
      <c r="E41" s="128" t="s">
        <v>53</v>
      </c>
      <c r="F41" s="128"/>
      <c r="G41" s="128"/>
      <c r="H41" s="151">
        <f>F41*G41</f>
        <v>0</v>
      </c>
      <c r="I41" s="252" t="s">
        <v>2981</v>
      </c>
    </row>
    <row r="42" spans="1:9" ht="13" x14ac:dyDescent="0.25">
      <c r="A42" s="153"/>
      <c r="B42" s="153" t="s">
        <v>2043</v>
      </c>
      <c r="C42" s="154"/>
      <c r="D42" s="226" t="s">
        <v>2855</v>
      </c>
      <c r="E42" s="128" t="s">
        <v>132</v>
      </c>
      <c r="F42" s="128"/>
      <c r="G42" s="128"/>
      <c r="H42" s="151">
        <f>F42*G42</f>
        <v>0</v>
      </c>
      <c r="I42" s="252" t="s">
        <v>2981</v>
      </c>
    </row>
    <row r="43" spans="1:9" x14ac:dyDescent="0.25">
      <c r="A43" s="153"/>
      <c r="B43" s="153"/>
      <c r="C43" s="154"/>
      <c r="D43" s="127"/>
      <c r="E43" s="14"/>
      <c r="F43" s="14"/>
      <c r="G43" s="14"/>
      <c r="H43" s="151"/>
    </row>
    <row r="44" spans="1:9" x14ac:dyDescent="0.25">
      <c r="A44" s="199"/>
      <c r="B44" s="199"/>
      <c r="C44" s="202"/>
      <c r="D44" s="200"/>
      <c r="E44" s="203"/>
      <c r="F44" s="185"/>
      <c r="G44" s="185"/>
      <c r="H44" s="208"/>
    </row>
    <row r="45" spans="1:9" x14ac:dyDescent="0.25">
      <c r="A45" s="199"/>
      <c r="B45" s="199"/>
      <c r="C45" s="202"/>
      <c r="D45" s="200"/>
      <c r="E45" s="197"/>
      <c r="F45" s="185"/>
      <c r="G45" s="185"/>
      <c r="H45" s="208"/>
    </row>
    <row r="46" spans="1:9" x14ac:dyDescent="0.25">
      <c r="A46" s="134" t="s">
        <v>19</v>
      </c>
      <c r="B46" s="134"/>
      <c r="C46" s="134"/>
      <c r="D46" s="134"/>
      <c r="E46" s="204"/>
      <c r="F46" s="146"/>
      <c r="G46" s="146"/>
      <c r="H46" s="136">
        <f>SUM(H5:H45)</f>
        <v>0</v>
      </c>
    </row>
    <row r="47" spans="1:9" x14ac:dyDescent="0.25">
      <c r="E47" s="194"/>
    </row>
    <row r="1048322" spans="5:5" x14ac:dyDescent="0.25">
      <c r="E1048322" s="49"/>
    </row>
  </sheetData>
  <mergeCells count="1">
    <mergeCell ref="E1:H1"/>
  </mergeCells>
  <pageMargins left="0.75" right="0.75" top="1" bottom="1" header="0.5" footer="0.5"/>
  <pageSetup paperSize="9" scale="58" orientation="portrait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6C607-8060-4F90-8CEE-A7B412EE3EE3}">
  <dimension ref="A1:I1048318"/>
  <sheetViews>
    <sheetView view="pageBreakPreview" topLeftCell="A4" zoomScaleNormal="100" zoomScaleSheetLayoutView="100" workbookViewId="0">
      <selection activeCell="D10" sqref="D10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3.90625" style="37" customWidth="1"/>
    <col min="4" max="4" width="40.6328125" style="37" customWidth="1"/>
    <col min="5" max="5" width="25.54296875" style="37" bestFit="1" customWidth="1"/>
    <col min="6" max="8" width="20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48" customHeight="1" x14ac:dyDescent="0.25">
      <c r="A1" s="35" t="s">
        <v>2045</v>
      </c>
      <c r="B1" s="36"/>
      <c r="C1" s="36"/>
      <c r="D1" s="36"/>
      <c r="E1" s="533" t="s">
        <v>2046</v>
      </c>
      <c r="F1" s="533"/>
      <c r="G1" s="533"/>
      <c r="H1" s="533"/>
    </row>
    <row r="2" spans="1:9" ht="13" x14ac:dyDescent="0.3">
      <c r="A2" s="38" t="s">
        <v>0</v>
      </c>
      <c r="B2" s="38"/>
      <c r="C2" s="82"/>
      <c r="D2" s="39" t="s">
        <v>1</v>
      </c>
      <c r="E2" s="39" t="s">
        <v>2</v>
      </c>
      <c r="F2" s="39" t="s">
        <v>3</v>
      </c>
      <c r="G2" s="39" t="s">
        <v>4</v>
      </c>
      <c r="H2" s="39" t="s">
        <v>5</v>
      </c>
      <c r="I2" s="251" t="s">
        <v>2982</v>
      </c>
    </row>
    <row r="3" spans="1:9" x14ac:dyDescent="0.25">
      <c r="A3" s="40"/>
      <c r="B3" s="40"/>
      <c r="C3" s="83"/>
      <c r="D3" s="41"/>
      <c r="E3" s="5"/>
      <c r="F3" s="5"/>
      <c r="G3" s="81"/>
      <c r="H3" s="77"/>
    </row>
    <row r="4" spans="1:9" x14ac:dyDescent="0.25">
      <c r="A4" s="153"/>
      <c r="B4" s="153"/>
      <c r="C4" s="154"/>
      <c r="D4" s="59"/>
      <c r="E4" s="14"/>
      <c r="F4" s="14"/>
      <c r="G4" s="152"/>
      <c r="H4" s="151"/>
    </row>
    <row r="5" spans="1:9" ht="26" x14ac:dyDescent="0.25">
      <c r="A5" s="153" t="s">
        <v>2047</v>
      </c>
      <c r="B5" s="153"/>
      <c r="C5" s="154"/>
      <c r="D5" s="233" t="s">
        <v>2867</v>
      </c>
      <c r="E5" s="14"/>
      <c r="F5" s="14"/>
      <c r="G5" s="152"/>
      <c r="H5" s="151"/>
      <c r="I5" s="252" t="s">
        <v>2981</v>
      </c>
    </row>
    <row r="6" spans="1:9" x14ac:dyDescent="0.25">
      <c r="A6" s="153"/>
      <c r="B6" s="153" t="s">
        <v>2050</v>
      </c>
      <c r="C6" s="154"/>
      <c r="D6" s="226" t="s">
        <v>2048</v>
      </c>
      <c r="E6" s="128" t="s">
        <v>53</v>
      </c>
      <c r="F6" s="128"/>
      <c r="G6" s="148"/>
      <c r="H6" s="151">
        <f t="shared" ref="H6:H11" si="0">F6*G6</f>
        <v>0</v>
      </c>
    </row>
    <row r="7" spans="1:9" x14ac:dyDescent="0.25">
      <c r="A7" s="153"/>
      <c r="B7" s="153" t="s">
        <v>2051</v>
      </c>
      <c r="C7" s="154"/>
      <c r="D7" s="226" t="s">
        <v>2049</v>
      </c>
      <c r="E7" s="128" t="s">
        <v>53</v>
      </c>
      <c r="F7" s="128"/>
      <c r="G7" s="148"/>
      <c r="H7" s="151">
        <f t="shared" si="0"/>
        <v>0</v>
      </c>
    </row>
    <row r="8" spans="1:9" ht="13" x14ac:dyDescent="0.25">
      <c r="A8" s="153" t="s">
        <v>2052</v>
      </c>
      <c r="B8" s="153"/>
      <c r="C8" s="154"/>
      <c r="D8" s="233" t="s">
        <v>2868</v>
      </c>
      <c r="E8" s="128" t="s">
        <v>132</v>
      </c>
      <c r="F8" s="128"/>
      <c r="G8" s="148"/>
      <c r="H8" s="151">
        <f t="shared" si="0"/>
        <v>0</v>
      </c>
      <c r="I8" s="252" t="s">
        <v>2981</v>
      </c>
    </row>
    <row r="9" spans="1:9" ht="13" x14ac:dyDescent="0.25">
      <c r="A9" s="153" t="s">
        <v>2053</v>
      </c>
      <c r="B9" s="153"/>
      <c r="C9" s="154"/>
      <c r="D9" s="233" t="s">
        <v>2869</v>
      </c>
      <c r="E9" s="128" t="s">
        <v>132</v>
      </c>
      <c r="F9" s="128"/>
      <c r="G9" s="148"/>
      <c r="H9" s="151">
        <f t="shared" si="0"/>
        <v>0</v>
      </c>
      <c r="I9" s="252" t="s">
        <v>2981</v>
      </c>
    </row>
    <row r="10" spans="1:9" ht="13" x14ac:dyDescent="0.25">
      <c r="A10" s="153" t="s">
        <v>2054</v>
      </c>
      <c r="B10" s="153"/>
      <c r="C10" s="154"/>
      <c r="D10" s="233" t="s">
        <v>2055</v>
      </c>
      <c r="E10" s="128" t="s">
        <v>53</v>
      </c>
      <c r="F10" s="128"/>
      <c r="G10" s="148"/>
      <c r="H10" s="151">
        <f t="shared" si="0"/>
        <v>0</v>
      </c>
    </row>
    <row r="11" spans="1:9" ht="13" x14ac:dyDescent="0.25">
      <c r="A11" s="153" t="s">
        <v>2056</v>
      </c>
      <c r="B11" s="153"/>
      <c r="C11" s="154"/>
      <c r="D11" s="233" t="s">
        <v>2870</v>
      </c>
      <c r="E11" s="128" t="s">
        <v>53</v>
      </c>
      <c r="F11" s="128"/>
      <c r="G11" s="148"/>
      <c r="H11" s="151">
        <f t="shared" si="0"/>
        <v>0</v>
      </c>
      <c r="I11" s="252" t="s">
        <v>2981</v>
      </c>
    </row>
    <row r="12" spans="1:9" ht="13" x14ac:dyDescent="0.25">
      <c r="A12" s="153" t="s">
        <v>2057</v>
      </c>
      <c r="B12" s="153"/>
      <c r="C12" s="154"/>
      <c r="D12" s="233" t="s">
        <v>2058</v>
      </c>
      <c r="E12" s="128"/>
      <c r="F12" s="128"/>
      <c r="G12" s="148"/>
      <c r="H12" s="151"/>
    </row>
    <row r="13" spans="1:9" ht="13" x14ac:dyDescent="0.25">
      <c r="A13" s="153"/>
      <c r="B13" s="153" t="s">
        <v>2060</v>
      </c>
      <c r="C13" s="154"/>
      <c r="D13" s="226" t="s">
        <v>2871</v>
      </c>
      <c r="E13" s="128" t="s">
        <v>53</v>
      </c>
      <c r="F13" s="128"/>
      <c r="G13" s="148"/>
      <c r="H13" s="151">
        <f>F13*G13</f>
        <v>0</v>
      </c>
      <c r="I13" s="252" t="s">
        <v>2981</v>
      </c>
    </row>
    <row r="14" spans="1:9" x14ac:dyDescent="0.25">
      <c r="A14" s="153"/>
      <c r="B14" s="153" t="s">
        <v>2061</v>
      </c>
      <c r="C14" s="154"/>
      <c r="D14" s="226" t="s">
        <v>2059</v>
      </c>
      <c r="E14" s="128" t="s">
        <v>132</v>
      </c>
      <c r="F14" s="128"/>
      <c r="G14" s="148"/>
      <c r="H14" s="151">
        <f>F14*G14</f>
        <v>0</v>
      </c>
    </row>
    <row r="15" spans="1:9" ht="13" x14ac:dyDescent="0.25">
      <c r="A15" s="153" t="s">
        <v>2062</v>
      </c>
      <c r="B15" s="153"/>
      <c r="C15" s="154"/>
      <c r="D15" s="233" t="s">
        <v>2872</v>
      </c>
      <c r="E15" s="128"/>
      <c r="F15" s="128"/>
      <c r="G15" s="148"/>
      <c r="H15" s="151"/>
      <c r="I15" s="252" t="s">
        <v>2981</v>
      </c>
    </row>
    <row r="16" spans="1:9" x14ac:dyDescent="0.25">
      <c r="A16" s="153"/>
      <c r="B16" s="153" t="s">
        <v>2067</v>
      </c>
      <c r="C16" s="154"/>
      <c r="D16" s="226" t="s">
        <v>2063</v>
      </c>
      <c r="E16" s="128" t="s">
        <v>132</v>
      </c>
      <c r="F16" s="128"/>
      <c r="G16" s="148"/>
      <c r="H16" s="151">
        <f t="shared" ref="H16:H21" si="1">F16*G16</f>
        <v>0</v>
      </c>
    </row>
    <row r="17" spans="1:9" x14ac:dyDescent="0.25">
      <c r="A17" s="153"/>
      <c r="B17" s="153" t="s">
        <v>2068</v>
      </c>
      <c r="C17" s="154"/>
      <c r="D17" s="226" t="s">
        <v>2064</v>
      </c>
      <c r="E17" s="128" t="s">
        <v>132</v>
      </c>
      <c r="F17" s="128"/>
      <c r="G17" s="148"/>
      <c r="H17" s="151">
        <f t="shared" si="1"/>
        <v>0</v>
      </c>
    </row>
    <row r="18" spans="1:9" x14ac:dyDescent="0.25">
      <c r="A18" s="153"/>
      <c r="B18" s="153" t="s">
        <v>2069</v>
      </c>
      <c r="C18" s="154"/>
      <c r="D18" s="226" t="s">
        <v>2065</v>
      </c>
      <c r="E18" s="128" t="s">
        <v>132</v>
      </c>
      <c r="F18" s="128"/>
      <c r="G18" s="148"/>
      <c r="H18" s="151">
        <f t="shared" si="1"/>
        <v>0</v>
      </c>
    </row>
    <row r="19" spans="1:9" x14ac:dyDescent="0.25">
      <c r="A19" s="153"/>
      <c r="B19" s="153" t="s">
        <v>2070</v>
      </c>
      <c r="C19" s="154"/>
      <c r="D19" s="226" t="s">
        <v>2066</v>
      </c>
      <c r="E19" s="128" t="s">
        <v>132</v>
      </c>
      <c r="F19" s="128"/>
      <c r="G19" s="148"/>
      <c r="H19" s="151">
        <f t="shared" si="1"/>
        <v>0</v>
      </c>
    </row>
    <row r="20" spans="1:9" ht="26" x14ac:dyDescent="0.25">
      <c r="A20" s="153" t="s">
        <v>2071</v>
      </c>
      <c r="B20" s="153"/>
      <c r="C20" s="154"/>
      <c r="D20" s="233" t="s">
        <v>2873</v>
      </c>
      <c r="E20" s="128" t="s">
        <v>51</v>
      </c>
      <c r="F20" s="128"/>
      <c r="G20" s="148"/>
      <c r="H20" s="151">
        <f t="shared" si="1"/>
        <v>0</v>
      </c>
      <c r="I20" s="252" t="s">
        <v>2981</v>
      </c>
    </row>
    <row r="21" spans="1:9" ht="26" x14ac:dyDescent="0.25">
      <c r="A21" s="153" t="s">
        <v>2072</v>
      </c>
      <c r="B21" s="153"/>
      <c r="C21" s="154"/>
      <c r="D21" s="233" t="s">
        <v>2874</v>
      </c>
      <c r="E21" s="128" t="s">
        <v>132</v>
      </c>
      <c r="F21" s="128"/>
      <c r="G21" s="148"/>
      <c r="H21" s="151">
        <f t="shared" si="1"/>
        <v>0</v>
      </c>
      <c r="I21" s="252" t="s">
        <v>2981</v>
      </c>
    </row>
    <row r="22" spans="1:9" ht="13" x14ac:dyDescent="0.25">
      <c r="A22" s="153" t="s">
        <v>2073</v>
      </c>
      <c r="B22" s="153"/>
      <c r="C22" s="154"/>
      <c r="D22" s="233" t="s">
        <v>2074</v>
      </c>
      <c r="E22" s="14"/>
      <c r="F22" s="14"/>
      <c r="G22" s="152"/>
      <c r="H22" s="151"/>
    </row>
    <row r="23" spans="1:9" x14ac:dyDescent="0.25">
      <c r="A23" s="153"/>
      <c r="B23" s="153" t="s">
        <v>2077</v>
      </c>
      <c r="C23" s="154"/>
      <c r="D23" s="226" t="s">
        <v>2075</v>
      </c>
      <c r="E23" s="14"/>
      <c r="F23" s="14"/>
      <c r="G23" s="152"/>
      <c r="H23" s="151"/>
    </row>
    <row r="24" spans="1:9" ht="13" x14ac:dyDescent="0.25">
      <c r="A24" s="153"/>
      <c r="B24" s="90"/>
      <c r="C24" s="154" t="s">
        <v>22</v>
      </c>
      <c r="D24" s="226" t="s">
        <v>2875</v>
      </c>
      <c r="E24" s="128" t="s">
        <v>53</v>
      </c>
      <c r="F24" s="128"/>
      <c r="G24" s="148"/>
      <c r="H24" s="151">
        <f>F24*G24</f>
        <v>0</v>
      </c>
      <c r="I24" s="252" t="s">
        <v>2981</v>
      </c>
    </row>
    <row r="25" spans="1:9" ht="13" x14ac:dyDescent="0.25">
      <c r="A25" s="153"/>
      <c r="B25" s="153"/>
      <c r="C25" s="154" t="s">
        <v>24</v>
      </c>
      <c r="D25" s="226" t="s">
        <v>2875</v>
      </c>
      <c r="E25" s="128" t="s">
        <v>132</v>
      </c>
      <c r="F25" s="128"/>
      <c r="G25" s="148"/>
      <c r="H25" s="151">
        <f>F25*G25</f>
        <v>0</v>
      </c>
      <c r="I25" s="252" t="s">
        <v>2981</v>
      </c>
    </row>
    <row r="26" spans="1:9" x14ac:dyDescent="0.25">
      <c r="A26" s="153"/>
      <c r="B26" s="153" t="s">
        <v>2078</v>
      </c>
      <c r="C26" s="154"/>
      <c r="D26" s="226" t="s">
        <v>2076</v>
      </c>
      <c r="E26" s="128"/>
      <c r="F26" s="128"/>
      <c r="G26" s="148"/>
      <c r="H26" s="151"/>
    </row>
    <row r="27" spans="1:9" ht="13" x14ac:dyDescent="0.25">
      <c r="A27" s="153"/>
      <c r="B27" s="153"/>
      <c r="C27" s="154" t="s">
        <v>22</v>
      </c>
      <c r="D27" s="226" t="s">
        <v>2875</v>
      </c>
      <c r="E27" s="128" t="s">
        <v>53</v>
      </c>
      <c r="F27" s="128"/>
      <c r="G27" s="148"/>
      <c r="H27" s="151">
        <f t="shared" ref="H27:H33" si="2">F27*G27</f>
        <v>0</v>
      </c>
      <c r="I27" s="252" t="s">
        <v>2981</v>
      </c>
    </row>
    <row r="28" spans="1:9" ht="13" x14ac:dyDescent="0.25">
      <c r="A28" s="153"/>
      <c r="B28" s="153"/>
      <c r="C28" s="154" t="s">
        <v>24</v>
      </c>
      <c r="D28" s="226" t="s">
        <v>2875</v>
      </c>
      <c r="E28" s="169" t="s">
        <v>132</v>
      </c>
      <c r="F28" s="128"/>
      <c r="G28" s="148"/>
      <c r="H28" s="151">
        <f t="shared" si="2"/>
        <v>0</v>
      </c>
      <c r="I28" s="252" t="s">
        <v>2981</v>
      </c>
    </row>
    <row r="29" spans="1:9" ht="26" x14ac:dyDescent="0.25">
      <c r="A29" s="153" t="s">
        <v>2079</v>
      </c>
      <c r="B29" s="153"/>
      <c r="C29" s="154"/>
      <c r="D29" s="233" t="s">
        <v>2876</v>
      </c>
      <c r="E29" s="128" t="s">
        <v>132</v>
      </c>
      <c r="F29" s="128"/>
      <c r="G29" s="148"/>
      <c r="H29" s="151">
        <f t="shared" si="2"/>
        <v>0</v>
      </c>
      <c r="I29" s="252" t="s">
        <v>2981</v>
      </c>
    </row>
    <row r="30" spans="1:9" ht="26" x14ac:dyDescent="0.25">
      <c r="A30" s="153" t="s">
        <v>2080</v>
      </c>
      <c r="B30" s="153"/>
      <c r="C30" s="154"/>
      <c r="D30" s="233" t="s">
        <v>2877</v>
      </c>
      <c r="E30" s="128" t="s">
        <v>1007</v>
      </c>
      <c r="F30" s="128"/>
      <c r="G30" s="148"/>
      <c r="H30" s="151">
        <f t="shared" si="2"/>
        <v>0</v>
      </c>
      <c r="I30" s="252" t="s">
        <v>2981</v>
      </c>
    </row>
    <row r="31" spans="1:9" ht="26" x14ac:dyDescent="0.25">
      <c r="A31" s="153" t="s">
        <v>2081</v>
      </c>
      <c r="B31" s="153"/>
      <c r="C31" s="154"/>
      <c r="D31" s="233" t="s">
        <v>2878</v>
      </c>
      <c r="E31" s="128" t="s">
        <v>53</v>
      </c>
      <c r="F31" s="128"/>
      <c r="G31" s="148"/>
      <c r="H31" s="151">
        <f t="shared" si="2"/>
        <v>0</v>
      </c>
      <c r="I31" s="252" t="s">
        <v>2981</v>
      </c>
    </row>
    <row r="32" spans="1:9" ht="26" x14ac:dyDescent="0.25">
      <c r="A32" s="153" t="s">
        <v>2082</v>
      </c>
      <c r="B32" s="153"/>
      <c r="C32" s="154"/>
      <c r="D32" s="233" t="s">
        <v>2879</v>
      </c>
      <c r="E32" s="128" t="s">
        <v>51</v>
      </c>
      <c r="F32" s="128"/>
      <c r="G32" s="148"/>
      <c r="H32" s="151">
        <f t="shared" si="2"/>
        <v>0</v>
      </c>
      <c r="I32" s="252" t="s">
        <v>2981</v>
      </c>
    </row>
    <row r="33" spans="1:9" ht="26" x14ac:dyDescent="0.25">
      <c r="A33" s="153" t="s">
        <v>2083</v>
      </c>
      <c r="B33" s="153"/>
      <c r="C33" s="154"/>
      <c r="D33" s="233" t="s">
        <v>2880</v>
      </c>
      <c r="E33" s="128" t="s">
        <v>53</v>
      </c>
      <c r="F33" s="128"/>
      <c r="G33" s="148"/>
      <c r="H33" s="151">
        <f t="shared" si="2"/>
        <v>0</v>
      </c>
      <c r="I33" s="252" t="s">
        <v>2981</v>
      </c>
    </row>
    <row r="34" spans="1:9" ht="13" x14ac:dyDescent="0.25">
      <c r="A34" s="153" t="s">
        <v>2084</v>
      </c>
      <c r="B34" s="153"/>
      <c r="C34" s="154"/>
      <c r="D34" s="233" t="s">
        <v>2085</v>
      </c>
      <c r="E34" s="14"/>
      <c r="F34" s="14"/>
      <c r="G34" s="152"/>
      <c r="H34" s="151"/>
    </row>
    <row r="35" spans="1:9" ht="39" x14ac:dyDescent="0.25">
      <c r="A35" s="153"/>
      <c r="B35" s="153" t="s">
        <v>2086</v>
      </c>
      <c r="C35" s="154"/>
      <c r="D35" s="226" t="s">
        <v>2881</v>
      </c>
      <c r="E35" s="128" t="s">
        <v>53</v>
      </c>
      <c r="F35" s="128"/>
      <c r="G35" s="148"/>
      <c r="H35" s="151">
        <f>F35*G35</f>
        <v>0</v>
      </c>
      <c r="I35" s="252" t="s">
        <v>2981</v>
      </c>
    </row>
    <row r="36" spans="1:9" ht="26" x14ac:dyDescent="0.25">
      <c r="A36" s="153" t="s">
        <v>2087</v>
      </c>
      <c r="B36" s="153"/>
      <c r="C36" s="154"/>
      <c r="D36" s="84" t="s">
        <v>2088</v>
      </c>
      <c r="E36" s="14"/>
      <c r="F36" s="14"/>
      <c r="G36" s="152"/>
      <c r="H36" s="151"/>
    </row>
    <row r="37" spans="1:9" x14ac:dyDescent="0.25">
      <c r="A37" s="153"/>
      <c r="B37" s="153" t="s">
        <v>2091</v>
      </c>
      <c r="C37" s="154"/>
      <c r="D37" s="85" t="s">
        <v>2089</v>
      </c>
      <c r="E37" s="128" t="s">
        <v>132</v>
      </c>
      <c r="F37" s="128"/>
      <c r="G37" s="148"/>
      <c r="H37" s="151">
        <f>F37*G37</f>
        <v>0</v>
      </c>
    </row>
    <row r="38" spans="1:9" x14ac:dyDescent="0.25">
      <c r="A38" s="153"/>
      <c r="B38" s="153" t="s">
        <v>2092</v>
      </c>
      <c r="C38" s="154"/>
      <c r="D38" s="85" t="s">
        <v>2090</v>
      </c>
      <c r="E38" s="169" t="s">
        <v>132</v>
      </c>
      <c r="F38" s="128"/>
      <c r="G38" s="148"/>
      <c r="H38" s="151">
        <f>F38*G38</f>
        <v>0</v>
      </c>
    </row>
    <row r="39" spans="1:9" x14ac:dyDescent="0.25">
      <c r="A39" s="153"/>
      <c r="B39" s="153"/>
      <c r="C39" s="154"/>
      <c r="D39" s="191"/>
      <c r="E39" s="24"/>
      <c r="F39" s="14"/>
      <c r="G39" s="152"/>
      <c r="H39" s="151"/>
    </row>
    <row r="40" spans="1:9" x14ac:dyDescent="0.25">
      <c r="A40" s="59"/>
      <c r="B40" s="59"/>
      <c r="C40" s="128"/>
      <c r="D40" s="55"/>
      <c r="E40" s="98"/>
      <c r="F40" s="14"/>
      <c r="G40" s="152"/>
      <c r="H40" s="151"/>
    </row>
    <row r="41" spans="1:9" x14ac:dyDescent="0.25">
      <c r="A41" s="199"/>
      <c r="B41" s="199"/>
      <c r="C41" s="202"/>
      <c r="D41" s="200"/>
      <c r="E41" s="98"/>
      <c r="F41" s="185"/>
      <c r="G41" s="209"/>
      <c r="H41" s="208"/>
    </row>
    <row r="42" spans="1:9" x14ac:dyDescent="0.25">
      <c r="A42" s="134" t="s">
        <v>19</v>
      </c>
      <c r="B42" s="134"/>
      <c r="C42" s="134"/>
      <c r="D42" s="134"/>
      <c r="E42"/>
      <c r="F42" s="146"/>
      <c r="G42" s="159"/>
      <c r="H42" s="136">
        <f>SUM(H5:H41)</f>
        <v>0</v>
      </c>
    </row>
    <row r="43" spans="1:9" x14ac:dyDescent="0.25">
      <c r="E43" s="194"/>
    </row>
    <row r="1048318" spans="5:5" x14ac:dyDescent="0.25">
      <c r="E1048318" s="49"/>
    </row>
  </sheetData>
  <mergeCells count="1">
    <mergeCell ref="E1:H1"/>
  </mergeCells>
  <phoneticPr fontId="8" type="noConversion"/>
  <pageMargins left="0.75" right="0.75" top="1" bottom="1" header="0.5" footer="0.5"/>
  <pageSetup paperSize="9" scale="58" orientation="portrait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4B4DB-7C2F-476F-AA4D-57F09993B0E3}">
  <dimension ref="A1:I1048300"/>
  <sheetViews>
    <sheetView view="pageBreakPreview" zoomScaleNormal="100" zoomScaleSheetLayoutView="100" workbookViewId="0">
      <selection activeCell="E1" sqref="E1:H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3.90625" style="37" customWidth="1"/>
    <col min="4" max="4" width="40.6328125" style="37" customWidth="1"/>
    <col min="5" max="5" width="25.54296875" style="37" bestFit="1" customWidth="1"/>
    <col min="6" max="8" width="20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48" customHeight="1" x14ac:dyDescent="0.25">
      <c r="A1" s="35" t="s">
        <v>2093</v>
      </c>
      <c r="B1" s="36"/>
      <c r="C1" s="36"/>
      <c r="D1" s="36"/>
      <c r="E1" s="533" t="s">
        <v>2094</v>
      </c>
      <c r="F1" s="533"/>
      <c r="G1" s="533"/>
      <c r="H1" s="533"/>
    </row>
    <row r="2" spans="1:9" ht="13" x14ac:dyDescent="0.3">
      <c r="A2" s="38" t="s">
        <v>0</v>
      </c>
      <c r="B2" s="38"/>
      <c r="C2" s="82"/>
      <c r="D2" s="39" t="s">
        <v>1</v>
      </c>
      <c r="E2" s="39" t="s">
        <v>2</v>
      </c>
      <c r="F2" s="39" t="s">
        <v>3</v>
      </c>
      <c r="G2" s="39" t="s">
        <v>4</v>
      </c>
      <c r="H2" s="39" t="s">
        <v>5</v>
      </c>
      <c r="I2" s="251" t="s">
        <v>2982</v>
      </c>
    </row>
    <row r="3" spans="1:9" x14ac:dyDescent="0.25">
      <c r="A3" s="40"/>
      <c r="B3" s="40"/>
      <c r="C3" s="83"/>
      <c r="D3" s="41"/>
      <c r="E3" s="5"/>
      <c r="F3" s="5"/>
      <c r="G3" s="81"/>
      <c r="H3" s="77"/>
    </row>
    <row r="4" spans="1:9" x14ac:dyDescent="0.25">
      <c r="A4" s="153"/>
      <c r="B4" s="153"/>
      <c r="C4" s="154"/>
      <c r="D4" s="59"/>
      <c r="E4" s="14"/>
      <c r="F4" s="14"/>
      <c r="G4" s="152"/>
      <c r="H4" s="151"/>
    </row>
    <row r="5" spans="1:9" ht="13" x14ac:dyDescent="0.25">
      <c r="A5" s="153" t="s">
        <v>2095</v>
      </c>
      <c r="B5" s="153"/>
      <c r="C5" s="154"/>
      <c r="D5" s="248" t="s">
        <v>2096</v>
      </c>
      <c r="E5" s="14"/>
      <c r="F5" s="14"/>
      <c r="G5" s="152"/>
      <c r="H5" s="151"/>
    </row>
    <row r="6" spans="1:9" ht="13" x14ac:dyDescent="0.25">
      <c r="A6" s="153"/>
      <c r="B6" s="153" t="s">
        <v>2097</v>
      </c>
      <c r="C6" s="154"/>
      <c r="D6" s="249" t="s">
        <v>2882</v>
      </c>
      <c r="E6" s="128" t="s">
        <v>52</v>
      </c>
      <c r="F6" s="128"/>
      <c r="G6" s="148"/>
      <c r="H6" s="151">
        <f>F6*G6</f>
        <v>0</v>
      </c>
      <c r="I6" s="252" t="s">
        <v>2981</v>
      </c>
    </row>
    <row r="7" spans="1:9" ht="13" x14ac:dyDescent="0.25">
      <c r="A7" s="153"/>
      <c r="B7" s="153" t="s">
        <v>2098</v>
      </c>
      <c r="C7" s="154"/>
      <c r="D7" s="249" t="s">
        <v>2882</v>
      </c>
      <c r="E7" s="128" t="s">
        <v>53</v>
      </c>
      <c r="F7" s="128"/>
      <c r="G7" s="148"/>
      <c r="H7" s="151">
        <f>F7*G7</f>
        <v>0</v>
      </c>
      <c r="I7" s="252" t="s">
        <v>2981</v>
      </c>
    </row>
    <row r="8" spans="1:9" ht="13" x14ac:dyDescent="0.25">
      <c r="A8" s="153"/>
      <c r="B8" s="153" t="s">
        <v>2099</v>
      </c>
      <c r="C8" s="154"/>
      <c r="D8" s="249" t="s">
        <v>2882</v>
      </c>
      <c r="E8" s="128" t="s">
        <v>132</v>
      </c>
      <c r="F8" s="128"/>
      <c r="G8" s="148"/>
      <c r="H8" s="151">
        <f>F8*G8</f>
        <v>0</v>
      </c>
      <c r="I8" s="252" t="s">
        <v>2981</v>
      </c>
    </row>
    <row r="9" spans="1:9" ht="13" x14ac:dyDescent="0.25">
      <c r="A9" s="153" t="s">
        <v>2100</v>
      </c>
      <c r="B9" s="153"/>
      <c r="C9" s="154"/>
      <c r="D9" s="84" t="s">
        <v>2101</v>
      </c>
      <c r="E9" s="172"/>
      <c r="F9" s="14"/>
      <c r="G9" s="152"/>
      <c r="H9" s="151"/>
    </row>
    <row r="10" spans="1:9" ht="39" x14ac:dyDescent="0.25">
      <c r="A10" s="153"/>
      <c r="B10" s="153" t="s">
        <v>2102</v>
      </c>
      <c r="C10" s="154"/>
      <c r="D10" s="226" t="s">
        <v>2883</v>
      </c>
      <c r="E10" s="128" t="s">
        <v>129</v>
      </c>
      <c r="F10" s="128"/>
      <c r="G10" s="148"/>
      <c r="H10" s="151">
        <f>F10*G10</f>
        <v>0</v>
      </c>
      <c r="I10" s="252" t="s">
        <v>2981</v>
      </c>
    </row>
    <row r="11" spans="1:9" ht="39" x14ac:dyDescent="0.25">
      <c r="A11" s="153"/>
      <c r="B11" s="153" t="s">
        <v>2103</v>
      </c>
      <c r="C11" s="154"/>
      <c r="D11" s="226" t="s">
        <v>2883</v>
      </c>
      <c r="E11" s="128" t="s">
        <v>132</v>
      </c>
      <c r="F11" s="128"/>
      <c r="G11" s="148"/>
      <c r="H11" s="151">
        <f>F11*G11</f>
        <v>0</v>
      </c>
      <c r="I11" s="252" t="s">
        <v>2981</v>
      </c>
    </row>
    <row r="12" spans="1:9" ht="13" x14ac:dyDescent="0.25">
      <c r="A12" s="153" t="s">
        <v>2104</v>
      </c>
      <c r="B12" s="153"/>
      <c r="C12" s="154"/>
      <c r="D12" s="233" t="s">
        <v>2884</v>
      </c>
      <c r="E12" s="14"/>
      <c r="F12" s="14"/>
      <c r="G12" s="152"/>
      <c r="H12" s="151"/>
    </row>
    <row r="13" spans="1:9" x14ac:dyDescent="0.25">
      <c r="A13" s="153"/>
      <c r="B13" s="153" t="s">
        <v>2107</v>
      </c>
      <c r="C13" s="154"/>
      <c r="D13" s="226" t="s">
        <v>2105</v>
      </c>
      <c r="E13" s="14"/>
      <c r="F13" s="14"/>
      <c r="G13" s="152"/>
      <c r="H13" s="151"/>
    </row>
    <row r="14" spans="1:9" ht="26" x14ac:dyDescent="0.25">
      <c r="A14" s="153"/>
      <c r="B14" s="153"/>
      <c r="C14" s="154" t="s">
        <v>22</v>
      </c>
      <c r="D14" s="226" t="s">
        <v>2885</v>
      </c>
      <c r="E14" s="128" t="s">
        <v>52</v>
      </c>
      <c r="F14" s="128"/>
      <c r="G14" s="148"/>
      <c r="H14" s="151">
        <f>F14*G14</f>
        <v>0</v>
      </c>
      <c r="I14" s="252" t="s">
        <v>2981</v>
      </c>
    </row>
    <row r="15" spans="1:9" ht="26" x14ac:dyDescent="0.25">
      <c r="A15" s="153"/>
      <c r="B15" s="153"/>
      <c r="C15" s="154" t="s">
        <v>24</v>
      </c>
      <c r="D15" s="226" t="s">
        <v>2885</v>
      </c>
      <c r="E15" s="128" t="s">
        <v>53</v>
      </c>
      <c r="F15" s="128"/>
      <c r="G15" s="148"/>
      <c r="H15" s="151">
        <f>F15*G15</f>
        <v>0</v>
      </c>
      <c r="I15" s="252" t="s">
        <v>2981</v>
      </c>
    </row>
    <row r="16" spans="1:9" ht="26" x14ac:dyDescent="0.25">
      <c r="A16" s="153"/>
      <c r="B16" s="153"/>
      <c r="C16" s="154" t="s">
        <v>35</v>
      </c>
      <c r="D16" s="226" t="s">
        <v>2885</v>
      </c>
      <c r="E16" s="128" t="s">
        <v>132</v>
      </c>
      <c r="F16" s="128"/>
      <c r="G16" s="148"/>
      <c r="H16" s="151">
        <f>F16*G16</f>
        <v>0</v>
      </c>
      <c r="I16" s="252" t="s">
        <v>2981</v>
      </c>
    </row>
    <row r="17" spans="1:9" x14ac:dyDescent="0.25">
      <c r="A17" s="153"/>
      <c r="B17" s="153" t="s">
        <v>2108</v>
      </c>
      <c r="C17" s="154"/>
      <c r="D17" s="226" t="s">
        <v>2106</v>
      </c>
      <c r="E17" s="14"/>
      <c r="F17" s="14"/>
      <c r="G17" s="152"/>
      <c r="H17" s="151"/>
    </row>
    <row r="18" spans="1:9" ht="26" x14ac:dyDescent="0.25">
      <c r="A18" s="153"/>
      <c r="B18" s="153"/>
      <c r="C18" s="154" t="s">
        <v>22</v>
      </c>
      <c r="D18" s="226" t="s">
        <v>2886</v>
      </c>
      <c r="E18" s="128" t="s">
        <v>52</v>
      </c>
      <c r="F18" s="128"/>
      <c r="G18" s="148"/>
      <c r="H18" s="151">
        <f>F18*G18</f>
        <v>0</v>
      </c>
      <c r="I18" s="252" t="s">
        <v>2981</v>
      </c>
    </row>
    <row r="19" spans="1:9" ht="26" x14ac:dyDescent="0.25">
      <c r="A19" s="153"/>
      <c r="B19" s="153"/>
      <c r="C19" s="154" t="s">
        <v>24</v>
      </c>
      <c r="D19" s="226" t="s">
        <v>2886</v>
      </c>
      <c r="E19" s="128" t="s">
        <v>53</v>
      </c>
      <c r="F19" s="128"/>
      <c r="G19" s="148"/>
      <c r="H19" s="151">
        <f>F19*G19</f>
        <v>0</v>
      </c>
      <c r="I19" s="252" t="s">
        <v>2981</v>
      </c>
    </row>
    <row r="20" spans="1:9" ht="26" x14ac:dyDescent="0.25">
      <c r="A20" s="153"/>
      <c r="B20" s="153"/>
      <c r="C20" s="154" t="s">
        <v>35</v>
      </c>
      <c r="D20" s="226" t="s">
        <v>2886</v>
      </c>
      <c r="E20" s="128" t="s">
        <v>132</v>
      </c>
      <c r="F20" s="128"/>
      <c r="G20" s="148"/>
      <c r="H20" s="151">
        <f>F20*G20</f>
        <v>0</v>
      </c>
      <c r="I20" s="252" t="s">
        <v>2981</v>
      </c>
    </row>
    <row r="21" spans="1:9" x14ac:dyDescent="0.25">
      <c r="A21" s="153"/>
      <c r="B21" s="153"/>
      <c r="C21" s="154"/>
      <c r="D21" s="212"/>
      <c r="E21" s="14"/>
      <c r="F21" s="14"/>
      <c r="G21" s="152"/>
      <c r="H21" s="151"/>
    </row>
    <row r="22" spans="1:9" x14ac:dyDescent="0.25">
      <c r="A22" s="199"/>
      <c r="B22" s="199"/>
      <c r="C22" s="202"/>
      <c r="D22" s="200"/>
      <c r="E22" s="197"/>
      <c r="F22" s="185"/>
      <c r="G22" s="209"/>
      <c r="H22" s="208"/>
    </row>
    <row r="23" spans="1:9" x14ac:dyDescent="0.25">
      <c r="A23" s="199"/>
      <c r="B23" s="199"/>
      <c r="C23" s="202"/>
      <c r="D23" s="200"/>
      <c r="E23" s="98"/>
      <c r="F23" s="185"/>
      <c r="G23" s="209"/>
      <c r="H23" s="208"/>
    </row>
    <row r="24" spans="1:9" x14ac:dyDescent="0.25">
      <c r="A24" s="134" t="s">
        <v>19</v>
      </c>
      <c r="B24" s="134"/>
      <c r="C24" s="134"/>
      <c r="D24" s="134"/>
      <c r="E24" s="204"/>
      <c r="F24" s="146"/>
      <c r="G24" s="159"/>
      <c r="H24" s="136">
        <f>SUM(H5:H23)</f>
        <v>0</v>
      </c>
    </row>
    <row r="25" spans="1:9" x14ac:dyDescent="0.25">
      <c r="E25" s="194"/>
    </row>
    <row r="1048300" spans="5:5" x14ac:dyDescent="0.25">
      <c r="E1048300" s="49"/>
    </row>
  </sheetData>
  <mergeCells count="1">
    <mergeCell ref="E1:H1"/>
  </mergeCells>
  <pageMargins left="0.75" right="0.75" top="1" bottom="1" header="0.5" footer="0.5"/>
  <pageSetup paperSize="9" scale="58" orientation="portrait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DF7B1-D5BB-4789-9917-EE00E2A13468}">
  <dimension ref="A1:H1048294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2109</v>
      </c>
      <c r="B1" s="36"/>
      <c r="C1" s="36"/>
      <c r="D1" s="533" t="s">
        <v>2110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81"/>
      <c r="G3" s="77"/>
    </row>
    <row r="4" spans="1:8" x14ac:dyDescent="0.25">
      <c r="A4" s="153"/>
      <c r="B4" s="153"/>
      <c r="C4" s="59"/>
      <c r="D4" s="14"/>
      <c r="E4" s="14"/>
      <c r="F4" s="152"/>
      <c r="G4" s="151"/>
    </row>
    <row r="5" spans="1:8" ht="13" x14ac:dyDescent="0.25">
      <c r="A5" s="153" t="s">
        <v>2111</v>
      </c>
      <c r="B5" s="153"/>
      <c r="C5" s="84" t="s">
        <v>2112</v>
      </c>
      <c r="D5" s="14"/>
      <c r="E5" s="14"/>
      <c r="F5" s="152"/>
      <c r="G5" s="151"/>
    </row>
    <row r="6" spans="1:8" ht="14.5" x14ac:dyDescent="0.25">
      <c r="A6" s="153"/>
      <c r="B6" s="153" t="s">
        <v>2113</v>
      </c>
      <c r="C6" s="226" t="s">
        <v>2888</v>
      </c>
      <c r="D6" s="128" t="s">
        <v>1007</v>
      </c>
      <c r="E6" s="128"/>
      <c r="F6" s="148"/>
      <c r="G6" s="151">
        <f>E6*F6</f>
        <v>0</v>
      </c>
      <c r="H6" s="252" t="s">
        <v>2981</v>
      </c>
    </row>
    <row r="7" spans="1:8" ht="13" x14ac:dyDescent="0.25">
      <c r="A7" s="153"/>
      <c r="B7" s="153" t="s">
        <v>2114</v>
      </c>
      <c r="C7" s="226" t="s">
        <v>2888</v>
      </c>
      <c r="D7" s="128" t="s">
        <v>132</v>
      </c>
      <c r="E7" s="128"/>
      <c r="F7" s="148"/>
      <c r="G7" s="151">
        <f>E7*F7</f>
        <v>0</v>
      </c>
      <c r="H7" s="252" t="s">
        <v>2981</v>
      </c>
    </row>
    <row r="8" spans="1:8" ht="13" x14ac:dyDescent="0.25">
      <c r="A8" s="153"/>
      <c r="B8" s="153" t="s">
        <v>2115</v>
      </c>
      <c r="C8" s="226" t="s">
        <v>2888</v>
      </c>
      <c r="D8" s="128" t="s">
        <v>53</v>
      </c>
      <c r="E8" s="128"/>
      <c r="F8" s="148"/>
      <c r="G8" s="151">
        <f>E8*F8</f>
        <v>0</v>
      </c>
      <c r="H8" s="252" t="s">
        <v>2981</v>
      </c>
    </row>
    <row r="9" spans="1:8" ht="13" x14ac:dyDescent="0.25">
      <c r="A9" s="153"/>
      <c r="B9" s="153" t="s">
        <v>2116</v>
      </c>
      <c r="C9" s="226" t="s">
        <v>2888</v>
      </c>
      <c r="D9" s="128" t="s">
        <v>52</v>
      </c>
      <c r="E9" s="128"/>
      <c r="F9" s="148"/>
      <c r="G9" s="151">
        <f>E9*F9</f>
        <v>0</v>
      </c>
      <c r="H9" s="252" t="s">
        <v>2981</v>
      </c>
    </row>
    <row r="10" spans="1:8" ht="26" x14ac:dyDescent="0.25">
      <c r="A10" s="153" t="s">
        <v>2117</v>
      </c>
      <c r="B10" s="153"/>
      <c r="C10" s="233" t="s">
        <v>2887</v>
      </c>
      <c r="D10" s="14"/>
      <c r="E10" s="14"/>
      <c r="F10" s="152"/>
      <c r="G10" s="151"/>
    </row>
    <row r="11" spans="1:8" ht="14.5" x14ac:dyDescent="0.25">
      <c r="A11" s="153"/>
      <c r="B11" s="153" t="s">
        <v>2118</v>
      </c>
      <c r="C11" s="226" t="s">
        <v>2888</v>
      </c>
      <c r="D11" s="128" t="s">
        <v>1007</v>
      </c>
      <c r="E11" s="128"/>
      <c r="F11" s="148"/>
      <c r="G11" s="151">
        <f>E11*F11</f>
        <v>0</v>
      </c>
      <c r="H11" s="252" t="s">
        <v>2981</v>
      </c>
    </row>
    <row r="12" spans="1:8" ht="13" x14ac:dyDescent="0.25">
      <c r="A12" s="153"/>
      <c r="B12" s="153" t="s">
        <v>2119</v>
      </c>
      <c r="C12" s="226" t="s">
        <v>2888</v>
      </c>
      <c r="D12" s="128" t="s">
        <v>132</v>
      </c>
      <c r="E12" s="128"/>
      <c r="F12" s="148"/>
      <c r="G12" s="151">
        <f>E12*F12</f>
        <v>0</v>
      </c>
      <c r="H12" s="252" t="s">
        <v>2981</v>
      </c>
    </row>
    <row r="13" spans="1:8" ht="13" x14ac:dyDescent="0.25">
      <c r="A13" s="153"/>
      <c r="B13" s="153" t="s">
        <v>2120</v>
      </c>
      <c r="C13" s="226" t="s">
        <v>2888</v>
      </c>
      <c r="D13" s="128" t="s">
        <v>53</v>
      </c>
      <c r="E13" s="128"/>
      <c r="F13" s="148"/>
      <c r="G13" s="151">
        <f>E13*F13</f>
        <v>0</v>
      </c>
      <c r="H13" s="252" t="s">
        <v>2981</v>
      </c>
    </row>
    <row r="14" spans="1:8" ht="13" x14ac:dyDescent="0.25">
      <c r="A14" s="153"/>
      <c r="B14" s="153" t="s">
        <v>2121</v>
      </c>
      <c r="C14" s="226" t="s">
        <v>2888</v>
      </c>
      <c r="D14" s="128" t="s">
        <v>52</v>
      </c>
      <c r="E14" s="128"/>
      <c r="F14" s="148"/>
      <c r="G14" s="151">
        <f>E14*F14</f>
        <v>0</v>
      </c>
      <c r="H14" s="252" t="s">
        <v>2981</v>
      </c>
    </row>
    <row r="15" spans="1:8" x14ac:dyDescent="0.25">
      <c r="A15" s="153"/>
      <c r="B15" s="153"/>
      <c r="C15" s="191"/>
      <c r="D15" s="14"/>
      <c r="E15" s="14"/>
      <c r="F15" s="152"/>
      <c r="G15" s="151"/>
    </row>
    <row r="16" spans="1:8" x14ac:dyDescent="0.25">
      <c r="A16" s="59"/>
      <c r="B16" s="59"/>
      <c r="C16" s="55"/>
      <c r="D16" s="98"/>
      <c r="E16" s="14"/>
      <c r="F16" s="152"/>
      <c r="G16" s="151"/>
    </row>
    <row r="17" spans="1:7" x14ac:dyDescent="0.25">
      <c r="A17" s="199"/>
      <c r="B17" s="199"/>
      <c r="C17" s="200"/>
      <c r="D17" s="197"/>
      <c r="E17" s="185"/>
      <c r="F17" s="209"/>
      <c r="G17" s="208"/>
    </row>
    <row r="18" spans="1:7" x14ac:dyDescent="0.25">
      <c r="A18" s="134" t="s">
        <v>19</v>
      </c>
      <c r="B18" s="134"/>
      <c r="C18" s="134"/>
      <c r="D18" s="204"/>
      <c r="E18" s="146"/>
      <c r="F18" s="159"/>
      <c r="G18" s="136">
        <f>SUM(G5:G17)</f>
        <v>0</v>
      </c>
    </row>
    <row r="19" spans="1:7" x14ac:dyDescent="0.25">
      <c r="D19" s="194"/>
    </row>
    <row r="1048294" spans="4:4" x14ac:dyDescent="0.25">
      <c r="D1048294" s="49"/>
    </row>
  </sheetData>
  <mergeCells count="1">
    <mergeCell ref="D1:G1"/>
  </mergeCells>
  <phoneticPr fontId="8" type="noConversion"/>
  <pageMargins left="0.75" right="0.75" top="1" bottom="1" header="0.5" footer="0.5"/>
  <pageSetup paperSize="9" scale="59" orientation="portrait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CFC53-F3E1-4F07-9FE1-56002AE0B66C}">
  <dimension ref="A1:H1048286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2124</v>
      </c>
      <c r="B1" s="36"/>
      <c r="C1" s="36"/>
      <c r="D1" s="533" t="s">
        <v>2125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81"/>
      <c r="G3" s="77"/>
    </row>
    <row r="4" spans="1:8" x14ac:dyDescent="0.25">
      <c r="A4" s="153"/>
      <c r="B4" s="153"/>
      <c r="C4" s="231"/>
      <c r="D4" s="14"/>
      <c r="E4" s="14"/>
      <c r="F4" s="152"/>
      <c r="G4" s="151"/>
    </row>
    <row r="5" spans="1:8" ht="26" x14ac:dyDescent="0.25">
      <c r="A5" s="153" t="s">
        <v>2122</v>
      </c>
      <c r="B5" s="153"/>
      <c r="C5" s="233" t="s">
        <v>2889</v>
      </c>
      <c r="D5" s="128" t="s">
        <v>52</v>
      </c>
      <c r="E5" s="128"/>
      <c r="F5" s="148"/>
      <c r="G5" s="151">
        <f>E5*F5</f>
        <v>0</v>
      </c>
      <c r="H5" s="252" t="s">
        <v>2981</v>
      </c>
    </row>
    <row r="6" spans="1:8" ht="26" x14ac:dyDescent="0.25">
      <c r="A6" s="153" t="s">
        <v>2123</v>
      </c>
      <c r="B6" s="153"/>
      <c r="C6" s="233" t="s">
        <v>2890</v>
      </c>
      <c r="D6" s="128" t="s">
        <v>132</v>
      </c>
      <c r="E6" s="128"/>
      <c r="F6" s="148"/>
      <c r="G6" s="151">
        <f>E6*F6</f>
        <v>0</v>
      </c>
      <c r="H6" s="252" t="s">
        <v>2981</v>
      </c>
    </row>
    <row r="7" spans="1:8" x14ac:dyDescent="0.25">
      <c r="A7" s="153"/>
      <c r="B7" s="153"/>
      <c r="C7" s="54"/>
      <c r="D7" s="14"/>
      <c r="E7" s="14"/>
      <c r="F7" s="152"/>
      <c r="G7" s="151"/>
    </row>
    <row r="8" spans="1:8" x14ac:dyDescent="0.25">
      <c r="A8" s="199"/>
      <c r="B8" s="199"/>
      <c r="C8" s="55"/>
      <c r="D8" s="98"/>
      <c r="E8" s="14"/>
      <c r="F8" s="152"/>
      <c r="G8" s="151"/>
    </row>
    <row r="9" spans="1:8" x14ac:dyDescent="0.25">
      <c r="A9" s="199"/>
      <c r="B9" s="199"/>
      <c r="C9" s="200"/>
      <c r="D9" s="197"/>
      <c r="E9" s="185"/>
      <c r="F9" s="209"/>
      <c r="G9" s="208"/>
    </row>
    <row r="10" spans="1:8" x14ac:dyDescent="0.25">
      <c r="A10" s="134" t="s">
        <v>19</v>
      </c>
      <c r="B10" s="134"/>
      <c r="C10" s="134"/>
      <c r="D10" s="204"/>
      <c r="E10" s="146"/>
      <c r="F10" s="159"/>
      <c r="G10" s="136">
        <f>SUM(G5:G9)</f>
        <v>0</v>
      </c>
    </row>
    <row r="11" spans="1:8" x14ac:dyDescent="0.25">
      <c r="D11" s="194"/>
    </row>
    <row r="1048286" spans="4:4" x14ac:dyDescent="0.25">
      <c r="D1048286" s="49"/>
    </row>
  </sheetData>
  <mergeCells count="1">
    <mergeCell ref="D1:G1"/>
  </mergeCells>
  <pageMargins left="0.75" right="0.75" top="1" bottom="1" header="0.5" footer="0.5"/>
  <pageSetup paperSize="9" scale="59" orientation="portrait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BB9270-5819-47F0-87F0-7C11F476714F}">
  <dimension ref="A1:H1048287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36328125" style="37" customWidth="1"/>
    <col min="2" max="2" width="10" style="37" bestFit="1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2126</v>
      </c>
      <c r="B1" s="36"/>
      <c r="C1" s="36"/>
      <c r="D1" s="533" t="s">
        <v>2127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81"/>
      <c r="G3" s="77"/>
    </row>
    <row r="4" spans="1:8" x14ac:dyDescent="0.25">
      <c r="A4" s="153"/>
      <c r="B4" s="153"/>
      <c r="C4" s="59"/>
      <c r="D4" s="14"/>
      <c r="E4" s="14"/>
      <c r="F4" s="152"/>
      <c r="G4" s="151"/>
    </row>
    <row r="5" spans="1:8" ht="13" x14ac:dyDescent="0.25">
      <c r="A5" s="153" t="s">
        <v>2128</v>
      </c>
      <c r="B5" s="153"/>
      <c r="C5" s="126" t="s">
        <v>2129</v>
      </c>
      <c r="D5" s="14"/>
      <c r="E5" s="14"/>
      <c r="F5" s="152"/>
      <c r="G5" s="151"/>
    </row>
    <row r="6" spans="1:8" ht="14.5" x14ac:dyDescent="0.25">
      <c r="A6" s="153"/>
      <c r="B6" s="153" t="s">
        <v>2130</v>
      </c>
      <c r="C6" s="238" t="s">
        <v>2891</v>
      </c>
      <c r="D6" s="128" t="s">
        <v>1007</v>
      </c>
      <c r="E6" s="128"/>
      <c r="F6" s="148"/>
      <c r="G6" s="151">
        <f>E6*F6</f>
        <v>0</v>
      </c>
      <c r="H6" s="252" t="s">
        <v>2981</v>
      </c>
    </row>
    <row r="7" spans="1:8" ht="14.5" x14ac:dyDescent="0.25">
      <c r="A7" s="153"/>
      <c r="B7" s="153" t="s">
        <v>2131</v>
      </c>
      <c r="C7" s="238" t="s">
        <v>2891</v>
      </c>
      <c r="D7" s="128" t="s">
        <v>1007</v>
      </c>
      <c r="E7" s="128"/>
      <c r="F7" s="148"/>
      <c r="G7" s="151">
        <f>E7*F7</f>
        <v>0</v>
      </c>
      <c r="H7" s="252" t="s">
        <v>2981</v>
      </c>
    </row>
    <row r="8" spans="1:8" x14ac:dyDescent="0.25">
      <c r="A8" s="153"/>
      <c r="B8" s="153"/>
      <c r="C8" s="54"/>
      <c r="D8" s="14"/>
      <c r="E8" s="14"/>
      <c r="F8" s="152"/>
      <c r="G8" s="151"/>
    </row>
    <row r="9" spans="1:8" x14ac:dyDescent="0.25">
      <c r="A9" s="153"/>
      <c r="B9" s="153"/>
      <c r="C9" s="85"/>
      <c r="D9" s="14"/>
      <c r="E9" s="14"/>
      <c r="F9" s="152"/>
      <c r="G9" s="151"/>
    </row>
    <row r="10" spans="1:8" ht="13" x14ac:dyDescent="0.25">
      <c r="A10" s="153"/>
      <c r="B10" s="153"/>
      <c r="C10" s="84"/>
      <c r="D10" s="14"/>
      <c r="E10" s="14"/>
      <c r="F10" s="152"/>
      <c r="G10" s="151"/>
    </row>
    <row r="11" spans="1:8" x14ac:dyDescent="0.25">
      <c r="A11" s="134" t="s">
        <v>19</v>
      </c>
      <c r="B11" s="134"/>
      <c r="C11" s="134"/>
      <c r="D11"/>
      <c r="E11" s="146"/>
      <c r="F11" s="159"/>
      <c r="G11" s="136">
        <f>SUM(G5:G10)</f>
        <v>0</v>
      </c>
    </row>
    <row r="12" spans="1:8" x14ac:dyDescent="0.25">
      <c r="D12" s="194"/>
    </row>
    <row r="1048287" spans="4:4" x14ac:dyDescent="0.25">
      <c r="D1048287" s="49"/>
    </row>
  </sheetData>
  <mergeCells count="1">
    <mergeCell ref="D1:G1"/>
  </mergeCells>
  <pageMargins left="0.75" right="0.75" top="1" bottom="1" header="0.5" footer="0.5"/>
  <pageSetup paperSize="9" scale="59" orientation="portrait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1F362-2F7B-48A9-BDFB-11EBB31402B7}">
  <dimension ref="A1:H1048312"/>
  <sheetViews>
    <sheetView view="pageBreakPreview" topLeftCell="A4" zoomScaleNormal="100" zoomScaleSheetLayoutView="100" workbookViewId="0">
      <selection activeCell="D1" sqref="D1:G1"/>
    </sheetView>
  </sheetViews>
  <sheetFormatPr defaultRowHeight="12.5" x14ac:dyDescent="0.25"/>
  <cols>
    <col min="1" max="1" width="9.6328125" style="37" customWidth="1"/>
    <col min="2" max="2" width="11.08984375" style="37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2132</v>
      </c>
      <c r="B1" s="36"/>
      <c r="C1" s="36"/>
      <c r="D1" s="533" t="s">
        <v>2133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5"/>
      <c r="G3" s="77"/>
    </row>
    <row r="4" spans="1:8" x14ac:dyDescent="0.25">
      <c r="A4" s="153"/>
      <c r="B4" s="153"/>
      <c r="C4" s="59"/>
      <c r="D4" s="14"/>
      <c r="E4" s="14"/>
      <c r="F4" s="14"/>
      <c r="G4" s="151"/>
    </row>
    <row r="5" spans="1:8" ht="13" x14ac:dyDescent="0.25">
      <c r="A5" s="153" t="s">
        <v>2134</v>
      </c>
      <c r="B5" s="153"/>
      <c r="C5" s="239" t="s">
        <v>2135</v>
      </c>
      <c r="D5" s="14"/>
      <c r="E5" s="14"/>
      <c r="F5" s="14"/>
      <c r="G5" s="151"/>
    </row>
    <row r="6" spans="1:8" ht="13" x14ac:dyDescent="0.25">
      <c r="A6" s="153"/>
      <c r="B6" s="153" t="s">
        <v>2136</v>
      </c>
      <c r="C6" s="238" t="s">
        <v>2892</v>
      </c>
      <c r="D6" s="128" t="s">
        <v>18</v>
      </c>
      <c r="E6" s="14" t="s">
        <v>2397</v>
      </c>
      <c r="F6" s="14" t="s">
        <v>2398</v>
      </c>
      <c r="G6" s="149"/>
      <c r="H6" s="252" t="s">
        <v>2981</v>
      </c>
    </row>
    <row r="7" spans="1:8" ht="13" x14ac:dyDescent="0.25">
      <c r="A7" s="153" t="s">
        <v>2137</v>
      </c>
      <c r="B7" s="153"/>
      <c r="C7" s="239" t="s">
        <v>2138</v>
      </c>
      <c r="D7" s="14"/>
      <c r="E7" s="14"/>
      <c r="F7" s="14"/>
      <c r="G7" s="149"/>
    </row>
    <row r="8" spans="1:8" ht="13" x14ac:dyDescent="0.25">
      <c r="A8" s="153"/>
      <c r="B8" s="153" t="s">
        <v>2139</v>
      </c>
      <c r="C8" s="238" t="s">
        <v>2893</v>
      </c>
      <c r="D8" s="128" t="s">
        <v>18</v>
      </c>
      <c r="E8" s="14" t="s">
        <v>2397</v>
      </c>
      <c r="F8" s="14" t="s">
        <v>2398</v>
      </c>
      <c r="G8" s="149"/>
      <c r="H8" s="252" t="s">
        <v>2981</v>
      </c>
    </row>
    <row r="9" spans="1:8" ht="13" x14ac:dyDescent="0.25">
      <c r="A9" s="153"/>
      <c r="B9" s="153" t="s">
        <v>2140</v>
      </c>
      <c r="C9" s="226" t="s">
        <v>2894</v>
      </c>
      <c r="D9" s="128" t="s">
        <v>18</v>
      </c>
      <c r="E9" s="14" t="s">
        <v>2397</v>
      </c>
      <c r="F9" s="14" t="s">
        <v>2398</v>
      </c>
      <c r="G9" s="149"/>
      <c r="H9" s="252" t="s">
        <v>2981</v>
      </c>
    </row>
    <row r="10" spans="1:8" ht="13" x14ac:dyDescent="0.25">
      <c r="A10" s="153" t="s">
        <v>2141</v>
      </c>
      <c r="B10" s="153"/>
      <c r="C10" s="126" t="s">
        <v>2142</v>
      </c>
      <c r="D10" s="14"/>
      <c r="E10" s="14"/>
      <c r="F10" s="14"/>
      <c r="G10" s="149"/>
    </row>
    <row r="11" spans="1:8" ht="26" x14ac:dyDescent="0.25">
      <c r="A11" s="153"/>
      <c r="B11" s="153" t="s">
        <v>2143</v>
      </c>
      <c r="C11" s="238" t="s">
        <v>2895</v>
      </c>
      <c r="D11" s="128" t="s">
        <v>18</v>
      </c>
      <c r="E11" s="14" t="s">
        <v>2397</v>
      </c>
      <c r="F11" s="14" t="s">
        <v>2398</v>
      </c>
      <c r="G11" s="149"/>
      <c r="H11" s="252" t="s">
        <v>2981</v>
      </c>
    </row>
    <row r="12" spans="1:8" ht="13" x14ac:dyDescent="0.25">
      <c r="A12" s="153"/>
      <c r="B12" s="153" t="s">
        <v>2144</v>
      </c>
      <c r="C12" s="238" t="s">
        <v>2894</v>
      </c>
      <c r="D12" s="128" t="s">
        <v>18</v>
      </c>
      <c r="E12" s="14" t="s">
        <v>2397</v>
      </c>
      <c r="F12" s="14" t="s">
        <v>2398</v>
      </c>
      <c r="G12" s="149"/>
      <c r="H12" s="252" t="s">
        <v>2981</v>
      </c>
    </row>
    <row r="13" spans="1:8" ht="13" x14ac:dyDescent="0.25">
      <c r="A13" s="153" t="s">
        <v>2145</v>
      </c>
      <c r="B13" s="153"/>
      <c r="C13" s="239" t="s">
        <v>2146</v>
      </c>
      <c r="D13" s="14"/>
      <c r="E13" s="14"/>
      <c r="F13" s="14"/>
      <c r="G13" s="149"/>
    </row>
    <row r="14" spans="1:8" ht="26" x14ac:dyDescent="0.25">
      <c r="A14" s="153"/>
      <c r="B14" s="153" t="s">
        <v>2147</v>
      </c>
      <c r="C14" s="238" t="s">
        <v>2896</v>
      </c>
      <c r="D14" s="128" t="s">
        <v>18</v>
      </c>
      <c r="E14" s="14" t="s">
        <v>2397</v>
      </c>
      <c r="F14" s="14" t="s">
        <v>2398</v>
      </c>
      <c r="G14" s="149"/>
      <c r="H14" s="252" t="s">
        <v>2981</v>
      </c>
    </row>
    <row r="15" spans="1:8" ht="13" x14ac:dyDescent="0.25">
      <c r="A15" s="153"/>
      <c r="B15" s="153" t="s">
        <v>2148</v>
      </c>
      <c r="C15" s="238" t="s">
        <v>2894</v>
      </c>
      <c r="D15" s="128" t="s">
        <v>18</v>
      </c>
      <c r="E15" s="14" t="s">
        <v>2397</v>
      </c>
      <c r="F15" s="14" t="s">
        <v>2398</v>
      </c>
      <c r="G15" s="149"/>
      <c r="H15" s="252" t="s">
        <v>2981</v>
      </c>
    </row>
    <row r="16" spans="1:8" ht="13" x14ac:dyDescent="0.25">
      <c r="A16" s="153" t="s">
        <v>2149</v>
      </c>
      <c r="B16" s="153"/>
      <c r="C16" s="126" t="s">
        <v>2150</v>
      </c>
      <c r="D16" s="14"/>
      <c r="E16" s="14"/>
      <c r="F16" s="14"/>
      <c r="G16" s="149"/>
    </row>
    <row r="17" spans="1:8" ht="26" x14ac:dyDescent="0.25">
      <c r="A17" s="153"/>
      <c r="B17" s="153" t="s">
        <v>2151</v>
      </c>
      <c r="C17" s="238" t="s">
        <v>2897</v>
      </c>
      <c r="D17" s="128" t="s">
        <v>18</v>
      </c>
      <c r="E17" s="14" t="s">
        <v>2397</v>
      </c>
      <c r="F17" s="14" t="s">
        <v>2398</v>
      </c>
      <c r="G17" s="149"/>
      <c r="H17" s="252" t="s">
        <v>2981</v>
      </c>
    </row>
    <row r="18" spans="1:8" ht="13" x14ac:dyDescent="0.25">
      <c r="A18" s="153"/>
      <c r="B18" s="153" t="s">
        <v>2152</v>
      </c>
      <c r="C18" s="238" t="s">
        <v>2894</v>
      </c>
      <c r="D18" s="128" t="s">
        <v>18</v>
      </c>
      <c r="E18" s="14" t="s">
        <v>2397</v>
      </c>
      <c r="F18" s="14" t="s">
        <v>2398</v>
      </c>
      <c r="G18" s="149"/>
      <c r="H18" s="252" t="s">
        <v>2981</v>
      </c>
    </row>
    <row r="19" spans="1:8" ht="26" x14ac:dyDescent="0.25">
      <c r="A19" s="153" t="s">
        <v>2153</v>
      </c>
      <c r="B19" s="153"/>
      <c r="C19" s="126" t="s">
        <v>2175</v>
      </c>
      <c r="D19" s="14"/>
      <c r="E19" s="14"/>
      <c r="F19" s="14"/>
      <c r="G19" s="149"/>
    </row>
    <row r="20" spans="1:8" x14ac:dyDescent="0.25">
      <c r="A20" s="153"/>
      <c r="B20" s="153" t="s">
        <v>2158</v>
      </c>
      <c r="C20" s="127" t="s">
        <v>2154</v>
      </c>
      <c r="D20" s="128" t="s">
        <v>132</v>
      </c>
      <c r="E20" s="128"/>
      <c r="F20" s="148"/>
      <c r="G20" s="151">
        <f>E20*F20</f>
        <v>0</v>
      </c>
    </row>
    <row r="21" spans="1:8" x14ac:dyDescent="0.25">
      <c r="A21" s="153"/>
      <c r="B21" s="153" t="s">
        <v>2159</v>
      </c>
      <c r="C21" s="127" t="s">
        <v>2155</v>
      </c>
      <c r="D21" s="128" t="s">
        <v>132</v>
      </c>
      <c r="E21" s="128"/>
      <c r="F21" s="148"/>
      <c r="G21" s="151">
        <f>E21*F21</f>
        <v>0</v>
      </c>
    </row>
    <row r="22" spans="1:8" x14ac:dyDescent="0.25">
      <c r="A22" s="153"/>
      <c r="B22" s="153" t="s">
        <v>2160</v>
      </c>
      <c r="C22" s="127" t="s">
        <v>2156</v>
      </c>
      <c r="D22" s="128" t="s">
        <v>132</v>
      </c>
      <c r="E22" s="128"/>
      <c r="F22" s="148"/>
      <c r="G22" s="151">
        <f>E22*F22</f>
        <v>0</v>
      </c>
    </row>
    <row r="23" spans="1:8" x14ac:dyDescent="0.25">
      <c r="A23" s="153"/>
      <c r="B23" s="153" t="s">
        <v>2161</v>
      </c>
      <c r="C23" s="127" t="s">
        <v>2157</v>
      </c>
      <c r="D23" s="128" t="s">
        <v>132</v>
      </c>
      <c r="E23" s="128"/>
      <c r="F23" s="148"/>
      <c r="G23" s="151">
        <f>E23*F23</f>
        <v>0</v>
      </c>
    </row>
    <row r="24" spans="1:8" ht="13" x14ac:dyDescent="0.25">
      <c r="A24" s="153" t="s">
        <v>2162</v>
      </c>
      <c r="B24" s="90"/>
      <c r="C24" s="126" t="s">
        <v>2163</v>
      </c>
      <c r="D24" s="14"/>
      <c r="E24" s="14"/>
      <c r="F24" s="152"/>
      <c r="G24" s="151"/>
    </row>
    <row r="25" spans="1:8" ht="13" x14ac:dyDescent="0.25">
      <c r="A25" s="153"/>
      <c r="B25" s="153" t="s">
        <v>2164</v>
      </c>
      <c r="C25" s="238" t="s">
        <v>2898</v>
      </c>
      <c r="D25" s="128" t="s">
        <v>132</v>
      </c>
      <c r="E25" s="128"/>
      <c r="F25" s="148"/>
      <c r="G25" s="151">
        <f>E25*F25</f>
        <v>0</v>
      </c>
      <c r="H25" s="252" t="s">
        <v>2981</v>
      </c>
    </row>
    <row r="26" spans="1:8" ht="13" x14ac:dyDescent="0.25">
      <c r="A26" s="153"/>
      <c r="B26" s="153" t="s">
        <v>2165</v>
      </c>
      <c r="C26" s="238" t="s">
        <v>2894</v>
      </c>
      <c r="D26" s="128" t="s">
        <v>132</v>
      </c>
      <c r="E26" s="128"/>
      <c r="F26" s="148"/>
      <c r="G26" s="151">
        <f>E26*F26</f>
        <v>0</v>
      </c>
      <c r="H26" s="252" t="s">
        <v>2981</v>
      </c>
    </row>
    <row r="27" spans="1:8" ht="13" x14ac:dyDescent="0.25">
      <c r="A27" s="153" t="s">
        <v>2166</v>
      </c>
      <c r="B27" s="153"/>
      <c r="C27" s="239" t="s">
        <v>2167</v>
      </c>
      <c r="D27" s="14"/>
      <c r="E27" s="14"/>
      <c r="F27" s="152"/>
      <c r="G27" s="151"/>
    </row>
    <row r="28" spans="1:8" ht="13" x14ac:dyDescent="0.25">
      <c r="A28" s="153"/>
      <c r="B28" s="153" t="s">
        <v>2168</v>
      </c>
      <c r="C28" s="238" t="s">
        <v>2899</v>
      </c>
      <c r="D28" s="169" t="s">
        <v>132</v>
      </c>
      <c r="E28" s="128"/>
      <c r="F28" s="148"/>
      <c r="G28" s="151">
        <f>E28*F28</f>
        <v>0</v>
      </c>
      <c r="H28" s="252" t="s">
        <v>2981</v>
      </c>
    </row>
    <row r="29" spans="1:8" ht="13" x14ac:dyDescent="0.25">
      <c r="A29" s="153" t="s">
        <v>2169</v>
      </c>
      <c r="B29" s="153"/>
      <c r="C29" s="239" t="s">
        <v>2170</v>
      </c>
      <c r="D29" s="14"/>
      <c r="E29" s="14"/>
      <c r="F29" s="152"/>
      <c r="G29" s="151"/>
    </row>
    <row r="30" spans="1:8" ht="13" x14ac:dyDescent="0.25">
      <c r="A30" s="153"/>
      <c r="B30" s="153" t="s">
        <v>2171</v>
      </c>
      <c r="C30" s="238" t="s">
        <v>2900</v>
      </c>
      <c r="D30" s="128" t="s">
        <v>132</v>
      </c>
      <c r="E30" s="128"/>
      <c r="F30" s="148"/>
      <c r="G30" s="151">
        <f>E30*F30</f>
        <v>0</v>
      </c>
      <c r="H30" s="252" t="s">
        <v>2981</v>
      </c>
    </row>
    <row r="31" spans="1:8" ht="13" x14ac:dyDescent="0.25">
      <c r="A31" s="153" t="s">
        <v>2172</v>
      </c>
      <c r="B31" s="153"/>
      <c r="C31" s="239" t="s">
        <v>2173</v>
      </c>
      <c r="D31" s="14"/>
      <c r="E31" s="14"/>
      <c r="F31" s="152"/>
      <c r="G31" s="151"/>
    </row>
    <row r="32" spans="1:8" ht="13" x14ac:dyDescent="0.25">
      <c r="A32" s="153"/>
      <c r="B32" s="153" t="s">
        <v>2174</v>
      </c>
      <c r="C32" s="238" t="s">
        <v>2901</v>
      </c>
      <c r="D32" s="128" t="s">
        <v>132</v>
      </c>
      <c r="E32" s="128"/>
      <c r="F32" s="148"/>
      <c r="G32" s="151">
        <f>E32*F32</f>
        <v>0</v>
      </c>
      <c r="H32" s="252" t="s">
        <v>2981</v>
      </c>
    </row>
    <row r="33" spans="1:7" ht="13" x14ac:dyDescent="0.25">
      <c r="A33" s="153"/>
      <c r="B33" s="153"/>
      <c r="C33" s="233"/>
      <c r="D33" s="14"/>
      <c r="E33" s="14"/>
      <c r="F33" s="14"/>
      <c r="G33" s="151"/>
    </row>
    <row r="34" spans="1:7" x14ac:dyDescent="0.25">
      <c r="A34" s="59"/>
      <c r="B34" s="59"/>
      <c r="C34" s="55"/>
      <c r="D34" s="97"/>
      <c r="E34" s="14"/>
      <c r="F34" s="14"/>
      <c r="G34" s="151"/>
    </row>
    <row r="35" spans="1:7" x14ac:dyDescent="0.25">
      <c r="A35" s="199"/>
      <c r="B35" s="199"/>
      <c r="C35" s="200"/>
      <c r="D35" s="118"/>
      <c r="E35" s="185"/>
      <c r="F35" s="185"/>
      <c r="G35" s="208"/>
    </row>
    <row r="36" spans="1:7" x14ac:dyDescent="0.25">
      <c r="A36" s="134" t="s">
        <v>19</v>
      </c>
      <c r="B36" s="134"/>
      <c r="C36" s="134"/>
      <c r="D36" s="204"/>
      <c r="E36" s="146"/>
      <c r="F36" s="146"/>
      <c r="G36" s="136">
        <f>SUM(G5:G35)</f>
        <v>0</v>
      </c>
    </row>
    <row r="37" spans="1:7" x14ac:dyDescent="0.25">
      <c r="D37" s="194"/>
    </row>
    <row r="1048312" spans="4:4" x14ac:dyDescent="0.25">
      <c r="D1048312" s="49"/>
    </row>
  </sheetData>
  <mergeCells count="1">
    <mergeCell ref="D1:G1"/>
  </mergeCells>
  <phoneticPr fontId="8" type="noConversion"/>
  <pageMargins left="0.75" right="0.75" top="1" bottom="1" header="0.5" footer="0.5"/>
  <pageSetup paperSize="9" scale="58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0A37B-3890-4B1B-99C3-C971ED502EBC}">
  <dimension ref="A1:I1048289"/>
  <sheetViews>
    <sheetView view="pageBreakPreview" zoomScaleNormal="100" zoomScaleSheetLayoutView="100" workbookViewId="0">
      <selection activeCell="F1" sqref="F1:I1"/>
    </sheetView>
  </sheetViews>
  <sheetFormatPr defaultRowHeight="12.5" x14ac:dyDescent="0.25"/>
  <cols>
    <col min="1" max="1" width="9.6328125" style="37" customWidth="1"/>
    <col min="2" max="2" width="11.08984375" style="37" customWidth="1"/>
    <col min="3" max="4" width="3.90625" style="37" customWidth="1"/>
    <col min="5" max="5" width="40.6328125" style="37" customWidth="1"/>
    <col min="6" max="6" width="25.54296875" style="37" bestFit="1" customWidth="1"/>
    <col min="7" max="9" width="20.6328125" style="37" customWidth="1"/>
    <col min="10" max="258" width="9.08984375" style="37"/>
    <col min="259" max="259" width="9.36328125" style="37" customWidth="1"/>
    <col min="260" max="260" width="6.6328125" style="37" customWidth="1"/>
    <col min="261" max="261" width="40.6328125" style="37" customWidth="1"/>
    <col min="262" max="265" width="9.36328125" style="37" customWidth="1"/>
    <col min="266" max="514" width="9.08984375" style="37"/>
    <col min="515" max="515" width="9.36328125" style="37" customWidth="1"/>
    <col min="516" max="516" width="6.6328125" style="37" customWidth="1"/>
    <col min="517" max="517" width="40.6328125" style="37" customWidth="1"/>
    <col min="518" max="521" width="9.36328125" style="37" customWidth="1"/>
    <col min="522" max="770" width="9.08984375" style="37"/>
    <col min="771" max="771" width="9.36328125" style="37" customWidth="1"/>
    <col min="772" max="772" width="6.6328125" style="37" customWidth="1"/>
    <col min="773" max="773" width="40.6328125" style="37" customWidth="1"/>
    <col min="774" max="777" width="9.36328125" style="37" customWidth="1"/>
    <col min="778" max="1026" width="9.08984375" style="37"/>
    <col min="1027" max="1027" width="9.36328125" style="37" customWidth="1"/>
    <col min="1028" max="1028" width="6.6328125" style="37" customWidth="1"/>
    <col min="1029" max="1029" width="40.6328125" style="37" customWidth="1"/>
    <col min="1030" max="1033" width="9.36328125" style="37" customWidth="1"/>
    <col min="1034" max="1282" width="9.08984375" style="37"/>
    <col min="1283" max="1283" width="9.36328125" style="37" customWidth="1"/>
    <col min="1284" max="1284" width="6.6328125" style="37" customWidth="1"/>
    <col min="1285" max="1285" width="40.6328125" style="37" customWidth="1"/>
    <col min="1286" max="1289" width="9.36328125" style="37" customWidth="1"/>
    <col min="1290" max="1538" width="9.08984375" style="37"/>
    <col min="1539" max="1539" width="9.36328125" style="37" customWidth="1"/>
    <col min="1540" max="1540" width="6.6328125" style="37" customWidth="1"/>
    <col min="1541" max="1541" width="40.6328125" style="37" customWidth="1"/>
    <col min="1542" max="1545" width="9.36328125" style="37" customWidth="1"/>
    <col min="1546" max="1794" width="9.08984375" style="37"/>
    <col min="1795" max="1795" width="9.36328125" style="37" customWidth="1"/>
    <col min="1796" max="1796" width="6.6328125" style="37" customWidth="1"/>
    <col min="1797" max="1797" width="40.6328125" style="37" customWidth="1"/>
    <col min="1798" max="1801" width="9.36328125" style="37" customWidth="1"/>
    <col min="1802" max="2050" width="9.08984375" style="37"/>
    <col min="2051" max="2051" width="9.36328125" style="37" customWidth="1"/>
    <col min="2052" max="2052" width="6.6328125" style="37" customWidth="1"/>
    <col min="2053" max="2053" width="40.6328125" style="37" customWidth="1"/>
    <col min="2054" max="2057" width="9.36328125" style="37" customWidth="1"/>
    <col min="2058" max="2306" width="9.08984375" style="37"/>
    <col min="2307" max="2307" width="9.36328125" style="37" customWidth="1"/>
    <col min="2308" max="2308" width="6.6328125" style="37" customWidth="1"/>
    <col min="2309" max="2309" width="40.6328125" style="37" customWidth="1"/>
    <col min="2310" max="2313" width="9.36328125" style="37" customWidth="1"/>
    <col min="2314" max="2562" width="9.08984375" style="37"/>
    <col min="2563" max="2563" width="9.36328125" style="37" customWidth="1"/>
    <col min="2564" max="2564" width="6.6328125" style="37" customWidth="1"/>
    <col min="2565" max="2565" width="40.6328125" style="37" customWidth="1"/>
    <col min="2566" max="2569" width="9.36328125" style="37" customWidth="1"/>
    <col min="2570" max="2818" width="9.08984375" style="37"/>
    <col min="2819" max="2819" width="9.36328125" style="37" customWidth="1"/>
    <col min="2820" max="2820" width="6.6328125" style="37" customWidth="1"/>
    <col min="2821" max="2821" width="40.6328125" style="37" customWidth="1"/>
    <col min="2822" max="2825" width="9.36328125" style="37" customWidth="1"/>
    <col min="2826" max="3074" width="9.08984375" style="37"/>
    <col min="3075" max="3075" width="9.36328125" style="37" customWidth="1"/>
    <col min="3076" max="3076" width="6.6328125" style="37" customWidth="1"/>
    <col min="3077" max="3077" width="40.6328125" style="37" customWidth="1"/>
    <col min="3078" max="3081" width="9.36328125" style="37" customWidth="1"/>
    <col min="3082" max="3330" width="9.08984375" style="37"/>
    <col min="3331" max="3331" width="9.36328125" style="37" customWidth="1"/>
    <col min="3332" max="3332" width="6.6328125" style="37" customWidth="1"/>
    <col min="3333" max="3333" width="40.6328125" style="37" customWidth="1"/>
    <col min="3334" max="3337" width="9.36328125" style="37" customWidth="1"/>
    <col min="3338" max="3586" width="9.08984375" style="37"/>
    <col min="3587" max="3587" width="9.36328125" style="37" customWidth="1"/>
    <col min="3588" max="3588" width="6.6328125" style="37" customWidth="1"/>
    <col min="3589" max="3589" width="40.6328125" style="37" customWidth="1"/>
    <col min="3590" max="3593" width="9.36328125" style="37" customWidth="1"/>
    <col min="3594" max="3842" width="9.08984375" style="37"/>
    <col min="3843" max="3843" width="9.36328125" style="37" customWidth="1"/>
    <col min="3844" max="3844" width="6.6328125" style="37" customWidth="1"/>
    <col min="3845" max="3845" width="40.6328125" style="37" customWidth="1"/>
    <col min="3846" max="3849" width="9.36328125" style="37" customWidth="1"/>
    <col min="3850" max="4098" width="9.08984375" style="37"/>
    <col min="4099" max="4099" width="9.36328125" style="37" customWidth="1"/>
    <col min="4100" max="4100" width="6.6328125" style="37" customWidth="1"/>
    <col min="4101" max="4101" width="40.6328125" style="37" customWidth="1"/>
    <col min="4102" max="4105" width="9.36328125" style="37" customWidth="1"/>
    <col min="4106" max="4354" width="9.08984375" style="37"/>
    <col min="4355" max="4355" width="9.36328125" style="37" customWidth="1"/>
    <col min="4356" max="4356" width="6.6328125" style="37" customWidth="1"/>
    <col min="4357" max="4357" width="40.6328125" style="37" customWidth="1"/>
    <col min="4358" max="4361" width="9.36328125" style="37" customWidth="1"/>
    <col min="4362" max="4610" width="9.08984375" style="37"/>
    <col min="4611" max="4611" width="9.36328125" style="37" customWidth="1"/>
    <col min="4612" max="4612" width="6.6328125" style="37" customWidth="1"/>
    <col min="4613" max="4613" width="40.6328125" style="37" customWidth="1"/>
    <col min="4614" max="4617" width="9.36328125" style="37" customWidth="1"/>
    <col min="4618" max="4866" width="9.08984375" style="37"/>
    <col min="4867" max="4867" width="9.36328125" style="37" customWidth="1"/>
    <col min="4868" max="4868" width="6.6328125" style="37" customWidth="1"/>
    <col min="4869" max="4869" width="40.6328125" style="37" customWidth="1"/>
    <col min="4870" max="4873" width="9.36328125" style="37" customWidth="1"/>
    <col min="4874" max="5122" width="9.08984375" style="37"/>
    <col min="5123" max="5123" width="9.36328125" style="37" customWidth="1"/>
    <col min="5124" max="5124" width="6.6328125" style="37" customWidth="1"/>
    <col min="5125" max="5125" width="40.6328125" style="37" customWidth="1"/>
    <col min="5126" max="5129" width="9.36328125" style="37" customWidth="1"/>
    <col min="5130" max="5378" width="9.08984375" style="37"/>
    <col min="5379" max="5379" width="9.36328125" style="37" customWidth="1"/>
    <col min="5380" max="5380" width="6.6328125" style="37" customWidth="1"/>
    <col min="5381" max="5381" width="40.6328125" style="37" customWidth="1"/>
    <col min="5382" max="5385" width="9.36328125" style="37" customWidth="1"/>
    <col min="5386" max="5634" width="9.08984375" style="37"/>
    <col min="5635" max="5635" width="9.36328125" style="37" customWidth="1"/>
    <col min="5636" max="5636" width="6.6328125" style="37" customWidth="1"/>
    <col min="5637" max="5637" width="40.6328125" style="37" customWidth="1"/>
    <col min="5638" max="5641" width="9.36328125" style="37" customWidth="1"/>
    <col min="5642" max="5890" width="9.08984375" style="37"/>
    <col min="5891" max="5891" width="9.36328125" style="37" customWidth="1"/>
    <col min="5892" max="5892" width="6.6328125" style="37" customWidth="1"/>
    <col min="5893" max="5893" width="40.6328125" style="37" customWidth="1"/>
    <col min="5894" max="5897" width="9.36328125" style="37" customWidth="1"/>
    <col min="5898" max="6146" width="9.08984375" style="37"/>
    <col min="6147" max="6147" width="9.36328125" style="37" customWidth="1"/>
    <col min="6148" max="6148" width="6.6328125" style="37" customWidth="1"/>
    <col min="6149" max="6149" width="40.6328125" style="37" customWidth="1"/>
    <col min="6150" max="6153" width="9.36328125" style="37" customWidth="1"/>
    <col min="6154" max="6402" width="9.08984375" style="37"/>
    <col min="6403" max="6403" width="9.36328125" style="37" customWidth="1"/>
    <col min="6404" max="6404" width="6.6328125" style="37" customWidth="1"/>
    <col min="6405" max="6405" width="40.6328125" style="37" customWidth="1"/>
    <col min="6406" max="6409" width="9.36328125" style="37" customWidth="1"/>
    <col min="6410" max="6658" width="9.08984375" style="37"/>
    <col min="6659" max="6659" width="9.36328125" style="37" customWidth="1"/>
    <col min="6660" max="6660" width="6.6328125" style="37" customWidth="1"/>
    <col min="6661" max="6661" width="40.6328125" style="37" customWidth="1"/>
    <col min="6662" max="6665" width="9.36328125" style="37" customWidth="1"/>
    <col min="6666" max="6914" width="9.08984375" style="37"/>
    <col min="6915" max="6915" width="9.36328125" style="37" customWidth="1"/>
    <col min="6916" max="6916" width="6.6328125" style="37" customWidth="1"/>
    <col min="6917" max="6917" width="40.6328125" style="37" customWidth="1"/>
    <col min="6918" max="6921" width="9.36328125" style="37" customWidth="1"/>
    <col min="6922" max="7170" width="9.08984375" style="37"/>
    <col min="7171" max="7171" width="9.36328125" style="37" customWidth="1"/>
    <col min="7172" max="7172" width="6.6328125" style="37" customWidth="1"/>
    <col min="7173" max="7173" width="40.6328125" style="37" customWidth="1"/>
    <col min="7174" max="7177" width="9.36328125" style="37" customWidth="1"/>
    <col min="7178" max="7426" width="9.08984375" style="37"/>
    <col min="7427" max="7427" width="9.36328125" style="37" customWidth="1"/>
    <col min="7428" max="7428" width="6.6328125" style="37" customWidth="1"/>
    <col min="7429" max="7429" width="40.6328125" style="37" customWidth="1"/>
    <col min="7430" max="7433" width="9.36328125" style="37" customWidth="1"/>
    <col min="7434" max="7682" width="9.08984375" style="37"/>
    <col min="7683" max="7683" width="9.36328125" style="37" customWidth="1"/>
    <col min="7684" max="7684" width="6.6328125" style="37" customWidth="1"/>
    <col min="7685" max="7685" width="40.6328125" style="37" customWidth="1"/>
    <col min="7686" max="7689" width="9.36328125" style="37" customWidth="1"/>
    <col min="7690" max="7938" width="9.08984375" style="37"/>
    <col min="7939" max="7939" width="9.36328125" style="37" customWidth="1"/>
    <col min="7940" max="7940" width="6.6328125" style="37" customWidth="1"/>
    <col min="7941" max="7941" width="40.6328125" style="37" customWidth="1"/>
    <col min="7942" max="7945" width="9.36328125" style="37" customWidth="1"/>
    <col min="7946" max="8194" width="9.08984375" style="37"/>
    <col min="8195" max="8195" width="9.36328125" style="37" customWidth="1"/>
    <col min="8196" max="8196" width="6.6328125" style="37" customWidth="1"/>
    <col min="8197" max="8197" width="40.6328125" style="37" customWidth="1"/>
    <col min="8198" max="8201" width="9.36328125" style="37" customWidth="1"/>
    <col min="8202" max="8450" width="9.08984375" style="37"/>
    <col min="8451" max="8451" width="9.36328125" style="37" customWidth="1"/>
    <col min="8452" max="8452" width="6.6328125" style="37" customWidth="1"/>
    <col min="8453" max="8453" width="40.6328125" style="37" customWidth="1"/>
    <col min="8454" max="8457" width="9.36328125" style="37" customWidth="1"/>
    <col min="8458" max="8706" width="9.08984375" style="37"/>
    <col min="8707" max="8707" width="9.36328125" style="37" customWidth="1"/>
    <col min="8708" max="8708" width="6.6328125" style="37" customWidth="1"/>
    <col min="8709" max="8709" width="40.6328125" style="37" customWidth="1"/>
    <col min="8710" max="8713" width="9.36328125" style="37" customWidth="1"/>
    <col min="8714" max="8962" width="9.08984375" style="37"/>
    <col min="8963" max="8963" width="9.36328125" style="37" customWidth="1"/>
    <col min="8964" max="8964" width="6.6328125" style="37" customWidth="1"/>
    <col min="8965" max="8965" width="40.6328125" style="37" customWidth="1"/>
    <col min="8966" max="8969" width="9.36328125" style="37" customWidth="1"/>
    <col min="8970" max="9218" width="9.08984375" style="37"/>
    <col min="9219" max="9219" width="9.36328125" style="37" customWidth="1"/>
    <col min="9220" max="9220" width="6.6328125" style="37" customWidth="1"/>
    <col min="9221" max="9221" width="40.6328125" style="37" customWidth="1"/>
    <col min="9222" max="9225" width="9.36328125" style="37" customWidth="1"/>
    <col min="9226" max="9474" width="9.08984375" style="37"/>
    <col min="9475" max="9475" width="9.36328125" style="37" customWidth="1"/>
    <col min="9476" max="9476" width="6.6328125" style="37" customWidth="1"/>
    <col min="9477" max="9477" width="40.6328125" style="37" customWidth="1"/>
    <col min="9478" max="9481" width="9.36328125" style="37" customWidth="1"/>
    <col min="9482" max="9730" width="9.08984375" style="37"/>
    <col min="9731" max="9731" width="9.36328125" style="37" customWidth="1"/>
    <col min="9732" max="9732" width="6.6328125" style="37" customWidth="1"/>
    <col min="9733" max="9733" width="40.6328125" style="37" customWidth="1"/>
    <col min="9734" max="9737" width="9.36328125" style="37" customWidth="1"/>
    <col min="9738" max="9986" width="9.08984375" style="37"/>
    <col min="9987" max="9987" width="9.36328125" style="37" customWidth="1"/>
    <col min="9988" max="9988" width="6.6328125" style="37" customWidth="1"/>
    <col min="9989" max="9989" width="40.6328125" style="37" customWidth="1"/>
    <col min="9990" max="9993" width="9.36328125" style="37" customWidth="1"/>
    <col min="9994" max="10242" width="9.08984375" style="37"/>
    <col min="10243" max="10243" width="9.36328125" style="37" customWidth="1"/>
    <col min="10244" max="10244" width="6.6328125" style="37" customWidth="1"/>
    <col min="10245" max="10245" width="40.6328125" style="37" customWidth="1"/>
    <col min="10246" max="10249" width="9.36328125" style="37" customWidth="1"/>
    <col min="10250" max="10498" width="9.08984375" style="37"/>
    <col min="10499" max="10499" width="9.36328125" style="37" customWidth="1"/>
    <col min="10500" max="10500" width="6.6328125" style="37" customWidth="1"/>
    <col min="10501" max="10501" width="40.6328125" style="37" customWidth="1"/>
    <col min="10502" max="10505" width="9.36328125" style="37" customWidth="1"/>
    <col min="10506" max="10754" width="9.08984375" style="37"/>
    <col min="10755" max="10755" width="9.36328125" style="37" customWidth="1"/>
    <col min="10756" max="10756" width="6.6328125" style="37" customWidth="1"/>
    <col min="10757" max="10757" width="40.6328125" style="37" customWidth="1"/>
    <col min="10758" max="10761" width="9.36328125" style="37" customWidth="1"/>
    <col min="10762" max="11010" width="9.08984375" style="37"/>
    <col min="11011" max="11011" width="9.36328125" style="37" customWidth="1"/>
    <col min="11012" max="11012" width="6.6328125" style="37" customWidth="1"/>
    <col min="11013" max="11013" width="40.6328125" style="37" customWidth="1"/>
    <col min="11014" max="11017" width="9.36328125" style="37" customWidth="1"/>
    <col min="11018" max="11266" width="9.08984375" style="37"/>
    <col min="11267" max="11267" width="9.36328125" style="37" customWidth="1"/>
    <col min="11268" max="11268" width="6.6328125" style="37" customWidth="1"/>
    <col min="11269" max="11269" width="40.6328125" style="37" customWidth="1"/>
    <col min="11270" max="11273" width="9.36328125" style="37" customWidth="1"/>
    <col min="11274" max="11522" width="9.08984375" style="37"/>
    <col min="11523" max="11523" width="9.36328125" style="37" customWidth="1"/>
    <col min="11524" max="11524" width="6.6328125" style="37" customWidth="1"/>
    <col min="11525" max="11525" width="40.6328125" style="37" customWidth="1"/>
    <col min="11526" max="11529" width="9.36328125" style="37" customWidth="1"/>
    <col min="11530" max="11778" width="9.08984375" style="37"/>
    <col min="11779" max="11779" width="9.36328125" style="37" customWidth="1"/>
    <col min="11780" max="11780" width="6.6328125" style="37" customWidth="1"/>
    <col min="11781" max="11781" width="40.6328125" style="37" customWidth="1"/>
    <col min="11782" max="11785" width="9.36328125" style="37" customWidth="1"/>
    <col min="11786" max="12034" width="9.08984375" style="37"/>
    <col min="12035" max="12035" width="9.36328125" style="37" customWidth="1"/>
    <col min="12036" max="12036" width="6.6328125" style="37" customWidth="1"/>
    <col min="12037" max="12037" width="40.6328125" style="37" customWidth="1"/>
    <col min="12038" max="12041" width="9.36328125" style="37" customWidth="1"/>
    <col min="12042" max="12290" width="9.08984375" style="37"/>
    <col min="12291" max="12291" width="9.36328125" style="37" customWidth="1"/>
    <col min="12292" max="12292" width="6.6328125" style="37" customWidth="1"/>
    <col min="12293" max="12293" width="40.6328125" style="37" customWidth="1"/>
    <col min="12294" max="12297" width="9.36328125" style="37" customWidth="1"/>
    <col min="12298" max="12546" width="9.08984375" style="37"/>
    <col min="12547" max="12547" width="9.36328125" style="37" customWidth="1"/>
    <col min="12548" max="12548" width="6.6328125" style="37" customWidth="1"/>
    <col min="12549" max="12549" width="40.6328125" style="37" customWidth="1"/>
    <col min="12550" max="12553" width="9.36328125" style="37" customWidth="1"/>
    <col min="12554" max="12802" width="9.08984375" style="37"/>
    <col min="12803" max="12803" width="9.36328125" style="37" customWidth="1"/>
    <col min="12804" max="12804" width="6.6328125" style="37" customWidth="1"/>
    <col min="12805" max="12805" width="40.6328125" style="37" customWidth="1"/>
    <col min="12806" max="12809" width="9.36328125" style="37" customWidth="1"/>
    <col min="12810" max="13058" width="9.08984375" style="37"/>
    <col min="13059" max="13059" width="9.36328125" style="37" customWidth="1"/>
    <col min="13060" max="13060" width="6.6328125" style="37" customWidth="1"/>
    <col min="13061" max="13061" width="40.6328125" style="37" customWidth="1"/>
    <col min="13062" max="13065" width="9.36328125" style="37" customWidth="1"/>
    <col min="13066" max="13314" width="9.08984375" style="37"/>
    <col min="13315" max="13315" width="9.36328125" style="37" customWidth="1"/>
    <col min="13316" max="13316" width="6.6328125" style="37" customWidth="1"/>
    <col min="13317" max="13317" width="40.6328125" style="37" customWidth="1"/>
    <col min="13318" max="13321" width="9.36328125" style="37" customWidth="1"/>
    <col min="13322" max="13570" width="9.08984375" style="37"/>
    <col min="13571" max="13571" width="9.36328125" style="37" customWidth="1"/>
    <col min="13572" max="13572" width="6.6328125" style="37" customWidth="1"/>
    <col min="13573" max="13573" width="40.6328125" style="37" customWidth="1"/>
    <col min="13574" max="13577" width="9.36328125" style="37" customWidth="1"/>
    <col min="13578" max="13826" width="9.08984375" style="37"/>
    <col min="13827" max="13827" width="9.36328125" style="37" customWidth="1"/>
    <col min="13828" max="13828" width="6.6328125" style="37" customWidth="1"/>
    <col min="13829" max="13829" width="40.6328125" style="37" customWidth="1"/>
    <col min="13830" max="13833" width="9.36328125" style="37" customWidth="1"/>
    <col min="13834" max="14082" width="9.08984375" style="37"/>
    <col min="14083" max="14083" width="9.36328125" style="37" customWidth="1"/>
    <col min="14084" max="14084" width="6.6328125" style="37" customWidth="1"/>
    <col min="14085" max="14085" width="40.6328125" style="37" customWidth="1"/>
    <col min="14086" max="14089" width="9.36328125" style="37" customWidth="1"/>
    <col min="14090" max="14338" width="9.08984375" style="37"/>
    <col min="14339" max="14339" width="9.36328125" style="37" customWidth="1"/>
    <col min="14340" max="14340" width="6.6328125" style="37" customWidth="1"/>
    <col min="14341" max="14341" width="40.6328125" style="37" customWidth="1"/>
    <col min="14342" max="14345" width="9.36328125" style="37" customWidth="1"/>
    <col min="14346" max="14594" width="9.08984375" style="37"/>
    <col min="14595" max="14595" width="9.36328125" style="37" customWidth="1"/>
    <col min="14596" max="14596" width="6.6328125" style="37" customWidth="1"/>
    <col min="14597" max="14597" width="40.6328125" style="37" customWidth="1"/>
    <col min="14598" max="14601" width="9.36328125" style="37" customWidth="1"/>
    <col min="14602" max="14850" width="9.08984375" style="37"/>
    <col min="14851" max="14851" width="9.36328125" style="37" customWidth="1"/>
    <col min="14852" max="14852" width="6.6328125" style="37" customWidth="1"/>
    <col min="14853" max="14853" width="40.6328125" style="37" customWidth="1"/>
    <col min="14854" max="14857" width="9.36328125" style="37" customWidth="1"/>
    <col min="14858" max="15106" width="9.08984375" style="37"/>
    <col min="15107" max="15107" width="9.36328125" style="37" customWidth="1"/>
    <col min="15108" max="15108" width="6.6328125" style="37" customWidth="1"/>
    <col min="15109" max="15109" width="40.6328125" style="37" customWidth="1"/>
    <col min="15110" max="15113" width="9.36328125" style="37" customWidth="1"/>
    <col min="15114" max="15362" width="9.08984375" style="37"/>
    <col min="15363" max="15363" width="9.36328125" style="37" customWidth="1"/>
    <col min="15364" max="15364" width="6.6328125" style="37" customWidth="1"/>
    <col min="15365" max="15365" width="40.6328125" style="37" customWidth="1"/>
    <col min="15366" max="15369" width="9.36328125" style="37" customWidth="1"/>
    <col min="15370" max="15618" width="9.08984375" style="37"/>
    <col min="15619" max="15619" width="9.36328125" style="37" customWidth="1"/>
    <col min="15620" max="15620" width="6.6328125" style="37" customWidth="1"/>
    <col min="15621" max="15621" width="40.6328125" style="37" customWidth="1"/>
    <col min="15622" max="15625" width="9.36328125" style="37" customWidth="1"/>
    <col min="15626" max="15874" width="9.08984375" style="37"/>
    <col min="15875" max="15875" width="9.36328125" style="37" customWidth="1"/>
    <col min="15876" max="15876" width="6.6328125" style="37" customWidth="1"/>
    <col min="15877" max="15877" width="40.6328125" style="37" customWidth="1"/>
    <col min="15878" max="15881" width="9.36328125" style="37" customWidth="1"/>
    <col min="15882" max="16130" width="9.08984375" style="37"/>
    <col min="16131" max="16131" width="9.36328125" style="37" customWidth="1"/>
    <col min="16132" max="16132" width="6.6328125" style="37" customWidth="1"/>
    <col min="16133" max="16133" width="40.6328125" style="37" customWidth="1"/>
    <col min="16134" max="16137" width="9.36328125" style="37" customWidth="1"/>
    <col min="16138" max="16384" width="9.08984375" style="37"/>
  </cols>
  <sheetData>
    <row r="1" spans="1:9" ht="48" customHeight="1" x14ac:dyDescent="0.25">
      <c r="A1" s="35" t="s">
        <v>2176</v>
      </c>
      <c r="B1" s="36"/>
      <c r="C1" s="36"/>
      <c r="D1" s="36"/>
      <c r="E1" s="36"/>
      <c r="F1" s="533" t="s">
        <v>2177</v>
      </c>
      <c r="G1" s="533"/>
      <c r="H1" s="533"/>
      <c r="I1" s="533"/>
    </row>
    <row r="2" spans="1:9" ht="13" x14ac:dyDescent="0.25">
      <c r="A2" s="38" t="s">
        <v>0</v>
      </c>
      <c r="B2" s="38"/>
      <c r="C2" s="82"/>
      <c r="D2" s="39"/>
      <c r="E2" s="39" t="s">
        <v>1</v>
      </c>
      <c r="F2" s="39" t="s">
        <v>2</v>
      </c>
      <c r="G2" s="39" t="s">
        <v>3</v>
      </c>
      <c r="H2" s="39" t="s">
        <v>4</v>
      </c>
      <c r="I2" s="39" t="s">
        <v>5</v>
      </c>
    </row>
    <row r="3" spans="1:9" x14ac:dyDescent="0.25">
      <c r="A3" s="40"/>
      <c r="B3" s="40"/>
      <c r="C3" s="83"/>
      <c r="D3" s="42"/>
      <c r="E3" s="41"/>
      <c r="F3" s="5"/>
      <c r="G3" s="5"/>
      <c r="H3" s="5"/>
      <c r="I3" s="77"/>
    </row>
    <row r="4" spans="1:9" x14ac:dyDescent="0.25">
      <c r="A4" s="153"/>
      <c r="B4" s="153"/>
      <c r="C4" s="154"/>
      <c r="D4" s="154"/>
      <c r="E4" s="59"/>
      <c r="F4" s="14"/>
      <c r="G4" s="14"/>
      <c r="H4" s="14"/>
      <c r="I4" s="151"/>
    </row>
    <row r="5" spans="1:9" x14ac:dyDescent="0.25">
      <c r="A5" s="153" t="s">
        <v>2178</v>
      </c>
      <c r="B5" s="153"/>
      <c r="C5" s="154"/>
      <c r="D5" s="154"/>
      <c r="E5" s="130"/>
      <c r="F5" s="128"/>
      <c r="G5" s="128"/>
      <c r="H5" s="128"/>
      <c r="I5" s="149"/>
    </row>
    <row r="6" spans="1:9" x14ac:dyDescent="0.25">
      <c r="A6" s="153"/>
      <c r="B6" s="153"/>
      <c r="C6" s="154"/>
      <c r="D6" s="154"/>
      <c r="E6" s="213"/>
      <c r="F6" s="128"/>
      <c r="G6" s="128"/>
      <c r="H6" s="128"/>
      <c r="I6" s="149"/>
    </row>
    <row r="7" spans="1:9" x14ac:dyDescent="0.25">
      <c r="A7" s="153"/>
      <c r="B7" s="153"/>
      <c r="C7" s="154"/>
      <c r="D7" s="154"/>
      <c r="E7" s="130"/>
      <c r="F7" s="128"/>
      <c r="G7" s="128"/>
      <c r="H7" s="128"/>
      <c r="I7" s="149"/>
    </row>
    <row r="8" spans="1:9" x14ac:dyDescent="0.25">
      <c r="A8" s="153"/>
      <c r="B8" s="153"/>
      <c r="C8" s="154"/>
      <c r="D8" s="154"/>
      <c r="E8" s="214"/>
      <c r="F8" s="128"/>
      <c r="G8" s="128"/>
      <c r="H8" s="128"/>
      <c r="I8" s="149"/>
    </row>
    <row r="9" spans="1:9" x14ac:dyDescent="0.25">
      <c r="A9" s="153"/>
      <c r="B9" s="153"/>
      <c r="C9" s="154"/>
      <c r="D9" s="154"/>
      <c r="E9" s="215"/>
      <c r="F9" s="128"/>
      <c r="G9" s="128"/>
      <c r="H9" s="128"/>
      <c r="I9" s="149"/>
    </row>
    <row r="10" spans="1:9" x14ac:dyDescent="0.25">
      <c r="A10" s="59"/>
      <c r="B10" s="59"/>
      <c r="C10" s="128"/>
      <c r="D10" s="128"/>
      <c r="E10" s="55"/>
      <c r="F10" s="206"/>
      <c r="G10" s="128"/>
      <c r="H10" s="128"/>
      <c r="I10" s="149"/>
    </row>
    <row r="11" spans="1:9" x14ac:dyDescent="0.25">
      <c r="A11" s="59"/>
      <c r="B11" s="59"/>
      <c r="C11" s="128"/>
      <c r="D11" s="128"/>
      <c r="E11" s="55"/>
      <c r="F11" s="206"/>
      <c r="G11" s="128"/>
      <c r="H11" s="128"/>
      <c r="I11" s="149"/>
    </row>
    <row r="12" spans="1:9" x14ac:dyDescent="0.25">
      <c r="A12" s="199"/>
      <c r="B12" s="199"/>
      <c r="C12" s="202"/>
      <c r="D12" s="202"/>
      <c r="E12" s="200"/>
      <c r="F12" s="192"/>
      <c r="G12" s="202"/>
      <c r="H12" s="202"/>
      <c r="I12" s="207"/>
    </row>
    <row r="13" spans="1:9" x14ac:dyDescent="0.25">
      <c r="A13" s="134" t="s">
        <v>19</v>
      </c>
      <c r="B13" s="134"/>
      <c r="C13" s="134"/>
      <c r="D13" s="134"/>
      <c r="E13" s="134"/>
      <c r="F13" s="201"/>
      <c r="G13" s="145"/>
      <c r="H13" s="145"/>
      <c r="I13" s="136">
        <f>SUM(I5:I12)</f>
        <v>0</v>
      </c>
    </row>
    <row r="14" spans="1:9" x14ac:dyDescent="0.25">
      <c r="F14" s="194"/>
    </row>
    <row r="1048289" spans="6:6" x14ac:dyDescent="0.25">
      <c r="F1048289" s="49"/>
    </row>
  </sheetData>
  <mergeCells count="1">
    <mergeCell ref="F1:I1"/>
  </mergeCells>
  <pageMargins left="0.75" right="0.75" top="1" bottom="1" header="0.5" footer="0.5"/>
  <pageSetup paperSize="9" scale="56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A6164-3F9F-45AD-95A8-7218B7EBFCF3}">
  <dimension ref="A1:J1048305"/>
  <sheetViews>
    <sheetView view="pageBreakPreview" zoomScaleNormal="100" zoomScaleSheetLayoutView="100" workbookViewId="0">
      <selection activeCell="F1" sqref="F1:I1"/>
    </sheetView>
  </sheetViews>
  <sheetFormatPr defaultRowHeight="12.5" x14ac:dyDescent="0.25"/>
  <cols>
    <col min="1" max="1" width="9.6328125" style="37" customWidth="1"/>
    <col min="2" max="2" width="11.08984375" style="37" customWidth="1"/>
    <col min="3" max="4" width="3.90625" style="37" customWidth="1"/>
    <col min="5" max="5" width="40.6328125" style="37" customWidth="1"/>
    <col min="6" max="6" width="25.54296875" style="37" bestFit="1" customWidth="1"/>
    <col min="7" max="9" width="20.6328125" style="37" customWidth="1"/>
    <col min="10" max="258" width="9.08984375" style="37"/>
    <col min="259" max="259" width="9.36328125" style="37" customWidth="1"/>
    <col min="260" max="260" width="6.6328125" style="37" customWidth="1"/>
    <col min="261" max="261" width="40.6328125" style="37" customWidth="1"/>
    <col min="262" max="265" width="9.36328125" style="37" customWidth="1"/>
    <col min="266" max="514" width="9.08984375" style="37"/>
    <col min="515" max="515" width="9.36328125" style="37" customWidth="1"/>
    <col min="516" max="516" width="6.6328125" style="37" customWidth="1"/>
    <col min="517" max="517" width="40.6328125" style="37" customWidth="1"/>
    <col min="518" max="521" width="9.36328125" style="37" customWidth="1"/>
    <col min="522" max="770" width="9.08984375" style="37"/>
    <col min="771" max="771" width="9.36328125" style="37" customWidth="1"/>
    <col min="772" max="772" width="6.6328125" style="37" customWidth="1"/>
    <col min="773" max="773" width="40.6328125" style="37" customWidth="1"/>
    <col min="774" max="777" width="9.36328125" style="37" customWidth="1"/>
    <col min="778" max="1026" width="9.08984375" style="37"/>
    <col min="1027" max="1027" width="9.36328125" style="37" customWidth="1"/>
    <col min="1028" max="1028" width="6.6328125" style="37" customWidth="1"/>
    <col min="1029" max="1029" width="40.6328125" style="37" customWidth="1"/>
    <col min="1030" max="1033" width="9.36328125" style="37" customWidth="1"/>
    <col min="1034" max="1282" width="9.08984375" style="37"/>
    <col min="1283" max="1283" width="9.36328125" style="37" customWidth="1"/>
    <col min="1284" max="1284" width="6.6328125" style="37" customWidth="1"/>
    <col min="1285" max="1285" width="40.6328125" style="37" customWidth="1"/>
    <col min="1286" max="1289" width="9.36328125" style="37" customWidth="1"/>
    <col min="1290" max="1538" width="9.08984375" style="37"/>
    <col min="1539" max="1539" width="9.36328125" style="37" customWidth="1"/>
    <col min="1540" max="1540" width="6.6328125" style="37" customWidth="1"/>
    <col min="1541" max="1541" width="40.6328125" style="37" customWidth="1"/>
    <col min="1542" max="1545" width="9.36328125" style="37" customWidth="1"/>
    <col min="1546" max="1794" width="9.08984375" style="37"/>
    <col min="1795" max="1795" width="9.36328125" style="37" customWidth="1"/>
    <col min="1796" max="1796" width="6.6328125" style="37" customWidth="1"/>
    <col min="1797" max="1797" width="40.6328125" style="37" customWidth="1"/>
    <col min="1798" max="1801" width="9.36328125" style="37" customWidth="1"/>
    <col min="1802" max="2050" width="9.08984375" style="37"/>
    <col min="2051" max="2051" width="9.36328125" style="37" customWidth="1"/>
    <col min="2052" max="2052" width="6.6328125" style="37" customWidth="1"/>
    <col min="2053" max="2053" width="40.6328125" style="37" customWidth="1"/>
    <col min="2054" max="2057" width="9.36328125" style="37" customWidth="1"/>
    <col min="2058" max="2306" width="9.08984375" style="37"/>
    <col min="2307" max="2307" width="9.36328125" style="37" customWidth="1"/>
    <col min="2308" max="2308" width="6.6328125" style="37" customWidth="1"/>
    <col min="2309" max="2309" width="40.6328125" style="37" customWidth="1"/>
    <col min="2310" max="2313" width="9.36328125" style="37" customWidth="1"/>
    <col min="2314" max="2562" width="9.08984375" style="37"/>
    <col min="2563" max="2563" width="9.36328125" style="37" customWidth="1"/>
    <col min="2564" max="2564" width="6.6328125" style="37" customWidth="1"/>
    <col min="2565" max="2565" width="40.6328125" style="37" customWidth="1"/>
    <col min="2566" max="2569" width="9.36328125" style="37" customWidth="1"/>
    <col min="2570" max="2818" width="9.08984375" style="37"/>
    <col min="2819" max="2819" width="9.36328125" style="37" customWidth="1"/>
    <col min="2820" max="2820" width="6.6328125" style="37" customWidth="1"/>
    <col min="2821" max="2821" width="40.6328125" style="37" customWidth="1"/>
    <col min="2822" max="2825" width="9.36328125" style="37" customWidth="1"/>
    <col min="2826" max="3074" width="9.08984375" style="37"/>
    <col min="3075" max="3075" width="9.36328125" style="37" customWidth="1"/>
    <col min="3076" max="3076" width="6.6328125" style="37" customWidth="1"/>
    <col min="3077" max="3077" width="40.6328125" style="37" customWidth="1"/>
    <col min="3078" max="3081" width="9.36328125" style="37" customWidth="1"/>
    <col min="3082" max="3330" width="9.08984375" style="37"/>
    <col min="3331" max="3331" width="9.36328125" style="37" customWidth="1"/>
    <col min="3332" max="3332" width="6.6328125" style="37" customWidth="1"/>
    <col min="3333" max="3333" width="40.6328125" style="37" customWidth="1"/>
    <col min="3334" max="3337" width="9.36328125" style="37" customWidth="1"/>
    <col min="3338" max="3586" width="9.08984375" style="37"/>
    <col min="3587" max="3587" width="9.36328125" style="37" customWidth="1"/>
    <col min="3588" max="3588" width="6.6328125" style="37" customWidth="1"/>
    <col min="3589" max="3589" width="40.6328125" style="37" customWidth="1"/>
    <col min="3590" max="3593" width="9.36328125" style="37" customWidth="1"/>
    <col min="3594" max="3842" width="9.08984375" style="37"/>
    <col min="3843" max="3843" width="9.36328125" style="37" customWidth="1"/>
    <col min="3844" max="3844" width="6.6328125" style="37" customWidth="1"/>
    <col min="3845" max="3845" width="40.6328125" style="37" customWidth="1"/>
    <col min="3846" max="3849" width="9.36328125" style="37" customWidth="1"/>
    <col min="3850" max="4098" width="9.08984375" style="37"/>
    <col min="4099" max="4099" width="9.36328125" style="37" customWidth="1"/>
    <col min="4100" max="4100" width="6.6328125" style="37" customWidth="1"/>
    <col min="4101" max="4101" width="40.6328125" style="37" customWidth="1"/>
    <col min="4102" max="4105" width="9.36328125" style="37" customWidth="1"/>
    <col min="4106" max="4354" width="9.08984375" style="37"/>
    <col min="4355" max="4355" width="9.36328125" style="37" customWidth="1"/>
    <col min="4356" max="4356" width="6.6328125" style="37" customWidth="1"/>
    <col min="4357" max="4357" width="40.6328125" style="37" customWidth="1"/>
    <col min="4358" max="4361" width="9.36328125" style="37" customWidth="1"/>
    <col min="4362" max="4610" width="9.08984375" style="37"/>
    <col min="4611" max="4611" width="9.36328125" style="37" customWidth="1"/>
    <col min="4612" max="4612" width="6.6328125" style="37" customWidth="1"/>
    <col min="4613" max="4613" width="40.6328125" style="37" customWidth="1"/>
    <col min="4614" max="4617" width="9.36328125" style="37" customWidth="1"/>
    <col min="4618" max="4866" width="9.08984375" style="37"/>
    <col min="4867" max="4867" width="9.36328125" style="37" customWidth="1"/>
    <col min="4868" max="4868" width="6.6328125" style="37" customWidth="1"/>
    <col min="4869" max="4869" width="40.6328125" style="37" customWidth="1"/>
    <col min="4870" max="4873" width="9.36328125" style="37" customWidth="1"/>
    <col min="4874" max="5122" width="9.08984375" style="37"/>
    <col min="5123" max="5123" width="9.36328125" style="37" customWidth="1"/>
    <col min="5124" max="5124" width="6.6328125" style="37" customWidth="1"/>
    <col min="5125" max="5125" width="40.6328125" style="37" customWidth="1"/>
    <col min="5126" max="5129" width="9.36328125" style="37" customWidth="1"/>
    <col min="5130" max="5378" width="9.08984375" style="37"/>
    <col min="5379" max="5379" width="9.36328125" style="37" customWidth="1"/>
    <col min="5380" max="5380" width="6.6328125" style="37" customWidth="1"/>
    <col min="5381" max="5381" width="40.6328125" style="37" customWidth="1"/>
    <col min="5382" max="5385" width="9.36328125" style="37" customWidth="1"/>
    <col min="5386" max="5634" width="9.08984375" style="37"/>
    <col min="5635" max="5635" width="9.36328125" style="37" customWidth="1"/>
    <col min="5636" max="5636" width="6.6328125" style="37" customWidth="1"/>
    <col min="5637" max="5637" width="40.6328125" style="37" customWidth="1"/>
    <col min="5638" max="5641" width="9.36328125" style="37" customWidth="1"/>
    <col min="5642" max="5890" width="9.08984375" style="37"/>
    <col min="5891" max="5891" width="9.36328125" style="37" customWidth="1"/>
    <col min="5892" max="5892" width="6.6328125" style="37" customWidth="1"/>
    <col min="5893" max="5893" width="40.6328125" style="37" customWidth="1"/>
    <col min="5894" max="5897" width="9.36328125" style="37" customWidth="1"/>
    <col min="5898" max="6146" width="9.08984375" style="37"/>
    <col min="6147" max="6147" width="9.36328125" style="37" customWidth="1"/>
    <col min="6148" max="6148" width="6.6328125" style="37" customWidth="1"/>
    <col min="6149" max="6149" width="40.6328125" style="37" customWidth="1"/>
    <col min="6150" max="6153" width="9.36328125" style="37" customWidth="1"/>
    <col min="6154" max="6402" width="9.08984375" style="37"/>
    <col min="6403" max="6403" width="9.36328125" style="37" customWidth="1"/>
    <col min="6404" max="6404" width="6.6328125" style="37" customWidth="1"/>
    <col min="6405" max="6405" width="40.6328125" style="37" customWidth="1"/>
    <col min="6406" max="6409" width="9.36328125" style="37" customWidth="1"/>
    <col min="6410" max="6658" width="9.08984375" style="37"/>
    <col min="6659" max="6659" width="9.36328125" style="37" customWidth="1"/>
    <col min="6660" max="6660" width="6.6328125" style="37" customWidth="1"/>
    <col min="6661" max="6661" width="40.6328125" style="37" customWidth="1"/>
    <col min="6662" max="6665" width="9.36328125" style="37" customWidth="1"/>
    <col min="6666" max="6914" width="9.08984375" style="37"/>
    <col min="6915" max="6915" width="9.36328125" style="37" customWidth="1"/>
    <col min="6916" max="6916" width="6.6328125" style="37" customWidth="1"/>
    <col min="6917" max="6917" width="40.6328125" style="37" customWidth="1"/>
    <col min="6918" max="6921" width="9.36328125" style="37" customWidth="1"/>
    <col min="6922" max="7170" width="9.08984375" style="37"/>
    <col min="7171" max="7171" width="9.36328125" style="37" customWidth="1"/>
    <col min="7172" max="7172" width="6.6328125" style="37" customWidth="1"/>
    <col min="7173" max="7173" width="40.6328125" style="37" customWidth="1"/>
    <col min="7174" max="7177" width="9.36328125" style="37" customWidth="1"/>
    <col min="7178" max="7426" width="9.08984375" style="37"/>
    <col min="7427" max="7427" width="9.36328125" style="37" customWidth="1"/>
    <col min="7428" max="7428" width="6.6328125" style="37" customWidth="1"/>
    <col min="7429" max="7429" width="40.6328125" style="37" customWidth="1"/>
    <col min="7430" max="7433" width="9.36328125" style="37" customWidth="1"/>
    <col min="7434" max="7682" width="9.08984375" style="37"/>
    <col min="7683" max="7683" width="9.36328125" style="37" customWidth="1"/>
    <col min="7684" max="7684" width="6.6328125" style="37" customWidth="1"/>
    <col min="7685" max="7685" width="40.6328125" style="37" customWidth="1"/>
    <col min="7686" max="7689" width="9.36328125" style="37" customWidth="1"/>
    <col min="7690" max="7938" width="9.08984375" style="37"/>
    <col min="7939" max="7939" width="9.36328125" style="37" customWidth="1"/>
    <col min="7940" max="7940" width="6.6328125" style="37" customWidth="1"/>
    <col min="7941" max="7941" width="40.6328125" style="37" customWidth="1"/>
    <col min="7942" max="7945" width="9.36328125" style="37" customWidth="1"/>
    <col min="7946" max="8194" width="9.08984375" style="37"/>
    <col min="8195" max="8195" width="9.36328125" style="37" customWidth="1"/>
    <col min="8196" max="8196" width="6.6328125" style="37" customWidth="1"/>
    <col min="8197" max="8197" width="40.6328125" style="37" customWidth="1"/>
    <col min="8198" max="8201" width="9.36328125" style="37" customWidth="1"/>
    <col min="8202" max="8450" width="9.08984375" style="37"/>
    <col min="8451" max="8451" width="9.36328125" style="37" customWidth="1"/>
    <col min="8452" max="8452" width="6.6328125" style="37" customWidth="1"/>
    <col min="8453" max="8453" width="40.6328125" style="37" customWidth="1"/>
    <col min="8454" max="8457" width="9.36328125" style="37" customWidth="1"/>
    <col min="8458" max="8706" width="9.08984375" style="37"/>
    <col min="8707" max="8707" width="9.36328125" style="37" customWidth="1"/>
    <col min="8708" max="8708" width="6.6328125" style="37" customWidth="1"/>
    <col min="8709" max="8709" width="40.6328125" style="37" customWidth="1"/>
    <col min="8710" max="8713" width="9.36328125" style="37" customWidth="1"/>
    <col min="8714" max="8962" width="9.08984375" style="37"/>
    <col min="8963" max="8963" width="9.36328125" style="37" customWidth="1"/>
    <col min="8964" max="8964" width="6.6328125" style="37" customWidth="1"/>
    <col min="8965" max="8965" width="40.6328125" style="37" customWidth="1"/>
    <col min="8966" max="8969" width="9.36328125" style="37" customWidth="1"/>
    <col min="8970" max="9218" width="9.08984375" style="37"/>
    <col min="9219" max="9219" width="9.36328125" style="37" customWidth="1"/>
    <col min="9220" max="9220" width="6.6328125" style="37" customWidth="1"/>
    <col min="9221" max="9221" width="40.6328125" style="37" customWidth="1"/>
    <col min="9222" max="9225" width="9.36328125" style="37" customWidth="1"/>
    <col min="9226" max="9474" width="9.08984375" style="37"/>
    <col min="9475" max="9475" width="9.36328125" style="37" customWidth="1"/>
    <col min="9476" max="9476" width="6.6328125" style="37" customWidth="1"/>
    <col min="9477" max="9477" width="40.6328125" style="37" customWidth="1"/>
    <col min="9478" max="9481" width="9.36328125" style="37" customWidth="1"/>
    <col min="9482" max="9730" width="9.08984375" style="37"/>
    <col min="9731" max="9731" width="9.36328125" style="37" customWidth="1"/>
    <col min="9732" max="9732" width="6.6328125" style="37" customWidth="1"/>
    <col min="9733" max="9733" width="40.6328125" style="37" customWidth="1"/>
    <col min="9734" max="9737" width="9.36328125" style="37" customWidth="1"/>
    <col min="9738" max="9986" width="9.08984375" style="37"/>
    <col min="9987" max="9987" width="9.36328125" style="37" customWidth="1"/>
    <col min="9988" max="9988" width="6.6328125" style="37" customWidth="1"/>
    <col min="9989" max="9989" width="40.6328125" style="37" customWidth="1"/>
    <col min="9990" max="9993" width="9.36328125" style="37" customWidth="1"/>
    <col min="9994" max="10242" width="9.08984375" style="37"/>
    <col min="10243" max="10243" width="9.36328125" style="37" customWidth="1"/>
    <col min="10244" max="10244" width="6.6328125" style="37" customWidth="1"/>
    <col min="10245" max="10245" width="40.6328125" style="37" customWidth="1"/>
    <col min="10246" max="10249" width="9.36328125" style="37" customWidth="1"/>
    <col min="10250" max="10498" width="9.08984375" style="37"/>
    <col min="10499" max="10499" width="9.36328125" style="37" customWidth="1"/>
    <col min="10500" max="10500" width="6.6328125" style="37" customWidth="1"/>
    <col min="10501" max="10501" width="40.6328125" style="37" customWidth="1"/>
    <col min="10502" max="10505" width="9.36328125" style="37" customWidth="1"/>
    <col min="10506" max="10754" width="9.08984375" style="37"/>
    <col min="10755" max="10755" width="9.36328125" style="37" customWidth="1"/>
    <col min="10756" max="10756" width="6.6328125" style="37" customWidth="1"/>
    <col min="10757" max="10757" width="40.6328125" style="37" customWidth="1"/>
    <col min="10758" max="10761" width="9.36328125" style="37" customWidth="1"/>
    <col min="10762" max="11010" width="9.08984375" style="37"/>
    <col min="11011" max="11011" width="9.36328125" style="37" customWidth="1"/>
    <col min="11012" max="11012" width="6.6328125" style="37" customWidth="1"/>
    <col min="11013" max="11013" width="40.6328125" style="37" customWidth="1"/>
    <col min="11014" max="11017" width="9.36328125" style="37" customWidth="1"/>
    <col min="11018" max="11266" width="9.08984375" style="37"/>
    <col min="11267" max="11267" width="9.36328125" style="37" customWidth="1"/>
    <col min="11268" max="11268" width="6.6328125" style="37" customWidth="1"/>
    <col min="11269" max="11269" width="40.6328125" style="37" customWidth="1"/>
    <col min="11270" max="11273" width="9.36328125" style="37" customWidth="1"/>
    <col min="11274" max="11522" width="9.08984375" style="37"/>
    <col min="11523" max="11523" width="9.36328125" style="37" customWidth="1"/>
    <col min="11524" max="11524" width="6.6328125" style="37" customWidth="1"/>
    <col min="11525" max="11525" width="40.6328125" style="37" customWidth="1"/>
    <col min="11526" max="11529" width="9.36328125" style="37" customWidth="1"/>
    <col min="11530" max="11778" width="9.08984375" style="37"/>
    <col min="11779" max="11779" width="9.36328125" style="37" customWidth="1"/>
    <col min="11780" max="11780" width="6.6328125" style="37" customWidth="1"/>
    <col min="11781" max="11781" width="40.6328125" style="37" customWidth="1"/>
    <col min="11782" max="11785" width="9.36328125" style="37" customWidth="1"/>
    <col min="11786" max="12034" width="9.08984375" style="37"/>
    <col min="12035" max="12035" width="9.36328125" style="37" customWidth="1"/>
    <col min="12036" max="12036" width="6.6328125" style="37" customWidth="1"/>
    <col min="12037" max="12037" width="40.6328125" style="37" customWidth="1"/>
    <col min="12038" max="12041" width="9.36328125" style="37" customWidth="1"/>
    <col min="12042" max="12290" width="9.08984375" style="37"/>
    <col min="12291" max="12291" width="9.36328125" style="37" customWidth="1"/>
    <col min="12292" max="12292" width="6.6328125" style="37" customWidth="1"/>
    <col min="12293" max="12293" width="40.6328125" style="37" customWidth="1"/>
    <col min="12294" max="12297" width="9.36328125" style="37" customWidth="1"/>
    <col min="12298" max="12546" width="9.08984375" style="37"/>
    <col min="12547" max="12547" width="9.36328125" style="37" customWidth="1"/>
    <col min="12548" max="12548" width="6.6328125" style="37" customWidth="1"/>
    <col min="12549" max="12549" width="40.6328125" style="37" customWidth="1"/>
    <col min="12550" max="12553" width="9.36328125" style="37" customWidth="1"/>
    <col min="12554" max="12802" width="9.08984375" style="37"/>
    <col min="12803" max="12803" width="9.36328125" style="37" customWidth="1"/>
    <col min="12804" max="12804" width="6.6328125" style="37" customWidth="1"/>
    <col min="12805" max="12805" width="40.6328125" style="37" customWidth="1"/>
    <col min="12806" max="12809" width="9.36328125" style="37" customWidth="1"/>
    <col min="12810" max="13058" width="9.08984375" style="37"/>
    <col min="13059" max="13059" width="9.36328125" style="37" customWidth="1"/>
    <col min="13060" max="13060" width="6.6328125" style="37" customWidth="1"/>
    <col min="13061" max="13061" width="40.6328125" style="37" customWidth="1"/>
    <col min="13062" max="13065" width="9.36328125" style="37" customWidth="1"/>
    <col min="13066" max="13314" width="9.08984375" style="37"/>
    <col min="13315" max="13315" width="9.36328125" style="37" customWidth="1"/>
    <col min="13316" max="13316" width="6.6328125" style="37" customWidth="1"/>
    <col min="13317" max="13317" width="40.6328125" style="37" customWidth="1"/>
    <col min="13318" max="13321" width="9.36328125" style="37" customWidth="1"/>
    <col min="13322" max="13570" width="9.08984375" style="37"/>
    <col min="13571" max="13571" width="9.36328125" style="37" customWidth="1"/>
    <col min="13572" max="13572" width="6.6328125" style="37" customWidth="1"/>
    <col min="13573" max="13573" width="40.6328125" style="37" customWidth="1"/>
    <col min="13574" max="13577" width="9.36328125" style="37" customWidth="1"/>
    <col min="13578" max="13826" width="9.08984375" style="37"/>
    <col min="13827" max="13827" width="9.36328125" style="37" customWidth="1"/>
    <col min="13828" max="13828" width="6.6328125" style="37" customWidth="1"/>
    <col min="13829" max="13829" width="40.6328125" style="37" customWidth="1"/>
    <col min="13830" max="13833" width="9.36328125" style="37" customWidth="1"/>
    <col min="13834" max="14082" width="9.08984375" style="37"/>
    <col min="14083" max="14083" width="9.36328125" style="37" customWidth="1"/>
    <col min="14084" max="14084" width="6.6328125" style="37" customWidth="1"/>
    <col min="14085" max="14085" width="40.6328125" style="37" customWidth="1"/>
    <col min="14086" max="14089" width="9.36328125" style="37" customWidth="1"/>
    <col min="14090" max="14338" width="9.08984375" style="37"/>
    <col min="14339" max="14339" width="9.36328125" style="37" customWidth="1"/>
    <col min="14340" max="14340" width="6.6328125" style="37" customWidth="1"/>
    <col min="14341" max="14341" width="40.6328125" style="37" customWidth="1"/>
    <col min="14342" max="14345" width="9.36328125" style="37" customWidth="1"/>
    <col min="14346" max="14594" width="9.08984375" style="37"/>
    <col min="14595" max="14595" width="9.36328125" style="37" customWidth="1"/>
    <col min="14596" max="14596" width="6.6328125" style="37" customWidth="1"/>
    <col min="14597" max="14597" width="40.6328125" style="37" customWidth="1"/>
    <col min="14598" max="14601" width="9.36328125" style="37" customWidth="1"/>
    <col min="14602" max="14850" width="9.08984375" style="37"/>
    <col min="14851" max="14851" width="9.36328125" style="37" customWidth="1"/>
    <col min="14852" max="14852" width="6.6328125" style="37" customWidth="1"/>
    <col min="14853" max="14853" width="40.6328125" style="37" customWidth="1"/>
    <col min="14854" max="14857" width="9.36328125" style="37" customWidth="1"/>
    <col min="14858" max="15106" width="9.08984375" style="37"/>
    <col min="15107" max="15107" width="9.36328125" style="37" customWidth="1"/>
    <col min="15108" max="15108" width="6.6328125" style="37" customWidth="1"/>
    <col min="15109" max="15109" width="40.6328125" style="37" customWidth="1"/>
    <col min="15110" max="15113" width="9.36328125" style="37" customWidth="1"/>
    <col min="15114" max="15362" width="9.08984375" style="37"/>
    <col min="15363" max="15363" width="9.36328125" style="37" customWidth="1"/>
    <col min="15364" max="15364" width="6.6328125" style="37" customWidth="1"/>
    <col min="15365" max="15365" width="40.6328125" style="37" customWidth="1"/>
    <col min="15366" max="15369" width="9.36328125" style="37" customWidth="1"/>
    <col min="15370" max="15618" width="9.08984375" style="37"/>
    <col min="15619" max="15619" width="9.36328125" style="37" customWidth="1"/>
    <col min="15620" max="15620" width="6.6328125" style="37" customWidth="1"/>
    <col min="15621" max="15621" width="40.6328125" style="37" customWidth="1"/>
    <col min="15622" max="15625" width="9.36328125" style="37" customWidth="1"/>
    <col min="15626" max="15874" width="9.08984375" style="37"/>
    <col min="15875" max="15875" width="9.36328125" style="37" customWidth="1"/>
    <col min="15876" max="15876" width="6.6328125" style="37" customWidth="1"/>
    <col min="15877" max="15877" width="40.6328125" style="37" customWidth="1"/>
    <col min="15878" max="15881" width="9.36328125" style="37" customWidth="1"/>
    <col min="15882" max="16130" width="9.08984375" style="37"/>
    <col min="16131" max="16131" width="9.36328125" style="37" customWidth="1"/>
    <col min="16132" max="16132" width="6.6328125" style="37" customWidth="1"/>
    <col min="16133" max="16133" width="40.6328125" style="37" customWidth="1"/>
    <col min="16134" max="16137" width="9.36328125" style="37" customWidth="1"/>
    <col min="16138" max="16384" width="9.08984375" style="37"/>
  </cols>
  <sheetData>
    <row r="1" spans="1:10" ht="48" customHeight="1" x14ac:dyDescent="0.25">
      <c r="A1" s="35" t="s">
        <v>2179</v>
      </c>
      <c r="B1" s="36"/>
      <c r="C1" s="36"/>
      <c r="D1" s="36"/>
      <c r="E1" s="36"/>
      <c r="F1" s="533" t="s">
        <v>2201</v>
      </c>
      <c r="G1" s="533"/>
      <c r="H1" s="533"/>
      <c r="I1" s="533"/>
    </row>
    <row r="2" spans="1:10" ht="13" x14ac:dyDescent="0.3">
      <c r="A2" s="38" t="s">
        <v>0</v>
      </c>
      <c r="B2" s="38"/>
      <c r="C2" s="82"/>
      <c r="D2" s="39"/>
      <c r="E2" s="39" t="s">
        <v>1</v>
      </c>
      <c r="F2" s="39" t="s">
        <v>2</v>
      </c>
      <c r="G2" s="39" t="s">
        <v>3</v>
      </c>
      <c r="H2" s="39" t="s">
        <v>4</v>
      </c>
      <c r="I2" s="39" t="s">
        <v>5</v>
      </c>
      <c r="J2" s="251" t="s">
        <v>2982</v>
      </c>
    </row>
    <row r="3" spans="1:10" x14ac:dyDescent="0.25">
      <c r="A3" s="40"/>
      <c r="B3" s="40"/>
      <c r="C3" s="83"/>
      <c r="D3" s="42"/>
      <c r="E3" s="41"/>
      <c r="F3" s="5"/>
      <c r="G3" s="5"/>
      <c r="H3" s="5"/>
      <c r="I3" s="77"/>
    </row>
    <row r="4" spans="1:10" x14ac:dyDescent="0.25">
      <c r="A4" s="153"/>
      <c r="B4" s="153"/>
      <c r="C4" s="154"/>
      <c r="D4" s="154"/>
      <c r="E4" s="59"/>
      <c r="F4" s="14"/>
      <c r="G4" s="14"/>
      <c r="H4" s="14"/>
      <c r="I4" s="151"/>
    </row>
    <row r="5" spans="1:10" ht="26" x14ac:dyDescent="0.25">
      <c r="A5" s="153" t="s">
        <v>2180</v>
      </c>
      <c r="B5" s="153"/>
      <c r="C5" s="154"/>
      <c r="D5" s="154"/>
      <c r="E5" s="233" t="s">
        <v>2181</v>
      </c>
      <c r="F5" s="14"/>
      <c r="G5" s="14"/>
      <c r="H5" s="14"/>
      <c r="I5" s="151"/>
    </row>
    <row r="6" spans="1:10" ht="37.5" x14ac:dyDescent="0.25">
      <c r="A6" s="153"/>
      <c r="B6" s="153" t="s">
        <v>2183</v>
      </c>
      <c r="C6" s="154"/>
      <c r="D6" s="154"/>
      <c r="E6" s="226" t="s">
        <v>2182</v>
      </c>
      <c r="F6" s="14"/>
      <c r="G6" s="14"/>
      <c r="H6" s="14"/>
      <c r="I6" s="151"/>
    </row>
    <row r="7" spans="1:10" ht="13" x14ac:dyDescent="0.25">
      <c r="A7" s="153"/>
      <c r="B7" s="153"/>
      <c r="C7" s="154" t="s">
        <v>22</v>
      </c>
      <c r="D7" s="154"/>
      <c r="E7" s="226" t="s">
        <v>2902</v>
      </c>
      <c r="F7" s="14"/>
      <c r="G7" s="14"/>
      <c r="H7" s="14"/>
      <c r="I7" s="151"/>
      <c r="J7" s="252" t="s">
        <v>2981</v>
      </c>
    </row>
    <row r="8" spans="1:10" ht="26" x14ac:dyDescent="0.25">
      <c r="A8" s="153"/>
      <c r="B8" s="153"/>
      <c r="C8" s="154"/>
      <c r="D8" s="154" t="s">
        <v>21</v>
      </c>
      <c r="E8" s="226" t="s">
        <v>2903</v>
      </c>
      <c r="F8" s="128" t="s">
        <v>132</v>
      </c>
      <c r="G8" s="128"/>
      <c r="H8" s="148"/>
      <c r="I8" s="151">
        <f>G8*H8</f>
        <v>0</v>
      </c>
      <c r="J8" s="252" t="s">
        <v>2981</v>
      </c>
    </row>
    <row r="9" spans="1:10" x14ac:dyDescent="0.25">
      <c r="A9" s="153"/>
      <c r="B9" s="153"/>
      <c r="C9" s="154"/>
      <c r="D9" s="154" t="s">
        <v>20</v>
      </c>
      <c r="E9" s="226" t="s">
        <v>2904</v>
      </c>
      <c r="F9" s="128" t="s">
        <v>132</v>
      </c>
      <c r="G9" s="128"/>
      <c r="H9" s="148"/>
      <c r="I9" s="151">
        <f>G9*H9</f>
        <v>0</v>
      </c>
      <c r="J9" s="252" t="s">
        <v>2981</v>
      </c>
    </row>
    <row r="10" spans="1:10" ht="13" x14ac:dyDescent="0.25">
      <c r="A10" s="153"/>
      <c r="B10" s="153"/>
      <c r="C10" s="154" t="s">
        <v>24</v>
      </c>
      <c r="D10" s="154"/>
      <c r="E10" s="226" t="s">
        <v>2905</v>
      </c>
      <c r="F10" s="14"/>
      <c r="G10" s="14"/>
      <c r="H10" s="14"/>
      <c r="I10" s="151"/>
      <c r="J10" s="252" t="s">
        <v>2981</v>
      </c>
    </row>
    <row r="11" spans="1:10" ht="26" x14ac:dyDescent="0.25">
      <c r="A11" s="153"/>
      <c r="B11" s="153"/>
      <c r="C11" s="154"/>
      <c r="D11" s="154" t="s">
        <v>21</v>
      </c>
      <c r="E11" s="226" t="s">
        <v>2903</v>
      </c>
      <c r="F11" s="128" t="s">
        <v>132</v>
      </c>
      <c r="G11" s="128"/>
      <c r="H11" s="148"/>
      <c r="I11" s="151">
        <f>G11*H11</f>
        <v>0</v>
      </c>
      <c r="J11" s="252" t="s">
        <v>2981</v>
      </c>
    </row>
    <row r="12" spans="1:10" ht="13" x14ac:dyDescent="0.25">
      <c r="A12" s="153"/>
      <c r="B12" s="153"/>
      <c r="C12" s="154"/>
      <c r="D12" s="154" t="s">
        <v>20</v>
      </c>
      <c r="E12" s="226" t="s">
        <v>2906</v>
      </c>
      <c r="F12" s="128" t="s">
        <v>132</v>
      </c>
      <c r="G12" s="128"/>
      <c r="H12" s="148"/>
      <c r="I12" s="151">
        <f>G12*H12</f>
        <v>0</v>
      </c>
      <c r="J12" s="252" t="s">
        <v>2981</v>
      </c>
    </row>
    <row r="13" spans="1:10" ht="13" x14ac:dyDescent="0.25">
      <c r="A13" s="153" t="s">
        <v>2184</v>
      </c>
      <c r="B13" s="153"/>
      <c r="C13" s="154"/>
      <c r="D13" s="154"/>
      <c r="E13" s="84" t="s">
        <v>1064</v>
      </c>
      <c r="F13" s="14"/>
      <c r="G13" s="14"/>
      <c r="H13" s="14"/>
      <c r="I13" s="151"/>
    </row>
    <row r="14" spans="1:10" ht="25.5" x14ac:dyDescent="0.25">
      <c r="A14" s="153"/>
      <c r="B14" s="153" t="s">
        <v>2188</v>
      </c>
      <c r="C14" s="154"/>
      <c r="D14" s="154"/>
      <c r="E14" s="226" t="s">
        <v>2907</v>
      </c>
      <c r="F14" s="128" t="s">
        <v>18</v>
      </c>
      <c r="G14" s="14" t="s">
        <v>2397</v>
      </c>
      <c r="H14" s="14" t="s">
        <v>2398</v>
      </c>
      <c r="I14" s="149"/>
      <c r="J14" s="252" t="s">
        <v>2981</v>
      </c>
    </row>
    <row r="15" spans="1:10" ht="25" x14ac:dyDescent="0.25">
      <c r="A15" s="153"/>
      <c r="B15" s="153" t="s">
        <v>2189</v>
      </c>
      <c r="C15" s="154"/>
      <c r="D15" s="154"/>
      <c r="E15" s="226" t="s">
        <v>2185</v>
      </c>
      <c r="F15" s="128" t="s">
        <v>132</v>
      </c>
      <c r="G15" s="128"/>
      <c r="H15" s="148"/>
      <c r="I15" s="151">
        <f>G15*H15</f>
        <v>0</v>
      </c>
    </row>
    <row r="16" spans="1:10" ht="25.5" x14ac:dyDescent="0.25">
      <c r="A16" s="153"/>
      <c r="B16" s="153" t="s">
        <v>2190</v>
      </c>
      <c r="C16" s="154"/>
      <c r="D16" s="154"/>
      <c r="E16" s="226" t="s">
        <v>2908</v>
      </c>
      <c r="F16" s="128" t="s">
        <v>1065</v>
      </c>
      <c r="G16" s="128"/>
      <c r="H16" s="148"/>
      <c r="I16" s="151">
        <f>G16*H16</f>
        <v>0</v>
      </c>
      <c r="J16" s="252" t="s">
        <v>2981</v>
      </c>
    </row>
    <row r="17" spans="1:10" ht="25" x14ac:dyDescent="0.25">
      <c r="A17" s="153"/>
      <c r="B17" s="153" t="s">
        <v>2191</v>
      </c>
      <c r="C17" s="154"/>
      <c r="D17" s="154"/>
      <c r="E17" s="226" t="s">
        <v>2186</v>
      </c>
      <c r="F17" s="128" t="s">
        <v>1235</v>
      </c>
      <c r="G17" s="128"/>
      <c r="H17" s="148"/>
      <c r="I17" s="151">
        <f>G17*H17</f>
        <v>0</v>
      </c>
    </row>
    <row r="18" spans="1:10" ht="25" x14ac:dyDescent="0.25">
      <c r="A18" s="153"/>
      <c r="B18" s="153" t="s">
        <v>2192</v>
      </c>
      <c r="C18" s="154"/>
      <c r="D18" s="154"/>
      <c r="E18" s="226" t="s">
        <v>2187</v>
      </c>
      <c r="F18" s="128" t="s">
        <v>18</v>
      </c>
      <c r="G18" s="14" t="s">
        <v>2397</v>
      </c>
      <c r="H18" s="14" t="s">
        <v>2398</v>
      </c>
      <c r="I18" s="149"/>
    </row>
    <row r="19" spans="1:10" ht="26" x14ac:dyDescent="0.25">
      <c r="A19" s="153" t="s">
        <v>2193</v>
      </c>
      <c r="B19" s="153"/>
      <c r="C19" s="154"/>
      <c r="D19" s="154"/>
      <c r="E19" s="233" t="s">
        <v>2909</v>
      </c>
      <c r="F19" s="128" t="s">
        <v>18</v>
      </c>
      <c r="G19" s="14" t="s">
        <v>2397</v>
      </c>
      <c r="H19" s="14" t="s">
        <v>2398</v>
      </c>
      <c r="I19" s="149"/>
      <c r="J19" s="252" t="s">
        <v>2981</v>
      </c>
    </row>
    <row r="20" spans="1:10" ht="13" x14ac:dyDescent="0.25">
      <c r="A20" s="153" t="s">
        <v>2194</v>
      </c>
      <c r="B20" s="153"/>
      <c r="C20" s="154"/>
      <c r="D20" s="154"/>
      <c r="E20" s="233" t="s">
        <v>2910</v>
      </c>
      <c r="F20" s="14"/>
      <c r="G20" s="14"/>
      <c r="H20" s="14"/>
      <c r="I20" s="151"/>
      <c r="J20" s="252" t="s">
        <v>2981</v>
      </c>
    </row>
    <row r="21" spans="1:10" ht="63.5" x14ac:dyDescent="0.25">
      <c r="A21" s="153"/>
      <c r="B21" s="153" t="s">
        <v>2195</v>
      </c>
      <c r="C21" s="154"/>
      <c r="D21" s="154"/>
      <c r="E21" s="226" t="s">
        <v>2911</v>
      </c>
      <c r="F21" s="169" t="s">
        <v>179</v>
      </c>
      <c r="G21" s="14" t="s">
        <v>2400</v>
      </c>
      <c r="H21" s="14" t="s">
        <v>2401</v>
      </c>
      <c r="I21" s="149"/>
      <c r="J21" s="252" t="s">
        <v>2981</v>
      </c>
    </row>
    <row r="22" spans="1:10" ht="25" x14ac:dyDescent="0.25">
      <c r="A22" s="153"/>
      <c r="B22" s="153" t="s">
        <v>2196</v>
      </c>
      <c r="C22" s="154"/>
      <c r="D22" s="154"/>
      <c r="E22" s="85" t="s">
        <v>1077</v>
      </c>
      <c r="F22" s="169" t="s">
        <v>111</v>
      </c>
      <c r="G22" s="152">
        <f>I21</f>
        <v>0</v>
      </c>
      <c r="H22" s="156"/>
      <c r="I22" s="151">
        <f>G22*H22</f>
        <v>0</v>
      </c>
    </row>
    <row r="23" spans="1:10" ht="65" x14ac:dyDescent="0.25">
      <c r="A23" s="153" t="s">
        <v>2197</v>
      </c>
      <c r="B23" s="153"/>
      <c r="C23" s="154"/>
      <c r="D23" s="154"/>
      <c r="E23" s="239" t="s">
        <v>2912</v>
      </c>
      <c r="F23" s="128" t="s">
        <v>18</v>
      </c>
      <c r="G23" s="14" t="s">
        <v>2397</v>
      </c>
      <c r="H23" s="14" t="s">
        <v>2398</v>
      </c>
      <c r="I23" s="149"/>
      <c r="J23" s="252" t="s">
        <v>2981</v>
      </c>
    </row>
    <row r="24" spans="1:10" ht="39" x14ac:dyDescent="0.25">
      <c r="A24" s="153" t="s">
        <v>2198</v>
      </c>
      <c r="B24" s="90"/>
      <c r="C24" s="154"/>
      <c r="D24" s="154"/>
      <c r="E24" s="239" t="s">
        <v>2913</v>
      </c>
      <c r="F24" s="128" t="s">
        <v>132</v>
      </c>
      <c r="G24" s="128"/>
      <c r="H24" s="148"/>
      <c r="I24" s="151">
        <f>G24*H24</f>
        <v>0</v>
      </c>
      <c r="J24" s="252" t="s">
        <v>2981</v>
      </c>
    </row>
    <row r="25" spans="1:10" ht="26" x14ac:dyDescent="0.25">
      <c r="A25" s="153" t="s">
        <v>2199</v>
      </c>
      <c r="B25" s="153"/>
      <c r="C25" s="154"/>
      <c r="D25" s="154"/>
      <c r="E25" s="84" t="s">
        <v>2200</v>
      </c>
      <c r="F25" s="128" t="s">
        <v>18</v>
      </c>
      <c r="G25" s="14" t="s">
        <v>2397</v>
      </c>
      <c r="H25" s="14" t="s">
        <v>2398</v>
      </c>
      <c r="I25" s="149"/>
    </row>
    <row r="26" spans="1:10" x14ac:dyDescent="0.25">
      <c r="A26" s="153"/>
      <c r="B26" s="153"/>
      <c r="C26" s="154"/>
      <c r="D26" s="154"/>
      <c r="E26" s="127"/>
      <c r="F26" s="14"/>
      <c r="G26" s="14"/>
      <c r="H26" s="14"/>
      <c r="I26" s="151"/>
    </row>
    <row r="27" spans="1:10" ht="13" x14ac:dyDescent="0.25">
      <c r="A27" s="153"/>
      <c r="B27" s="153"/>
      <c r="C27" s="154"/>
      <c r="D27" s="154"/>
      <c r="E27" s="126"/>
      <c r="F27" s="14"/>
      <c r="G27" s="14"/>
      <c r="H27" s="14"/>
      <c r="I27" s="151"/>
    </row>
    <row r="28" spans="1:10" x14ac:dyDescent="0.25">
      <c r="A28" s="153"/>
      <c r="B28" s="153"/>
      <c r="C28" s="154"/>
      <c r="D28" s="154"/>
      <c r="E28" s="216"/>
      <c r="F28" s="97"/>
      <c r="G28" s="14"/>
      <c r="H28" s="14"/>
      <c r="I28" s="151"/>
    </row>
    <row r="29" spans="1:10" x14ac:dyDescent="0.25">
      <c r="A29" s="134" t="s">
        <v>19</v>
      </c>
      <c r="B29" s="134"/>
      <c r="C29" s="134"/>
      <c r="D29" s="134"/>
      <c r="E29" s="134"/>
      <c r="F29"/>
      <c r="G29" s="146"/>
      <c r="H29" s="146"/>
      <c r="I29" s="136">
        <f>SUM(I5:I28)</f>
        <v>0</v>
      </c>
    </row>
    <row r="30" spans="1:10" x14ac:dyDescent="0.25">
      <c r="F30" s="194"/>
    </row>
    <row r="1048305" spans="6:6" x14ac:dyDescent="0.25">
      <c r="F1048305" s="49"/>
    </row>
  </sheetData>
  <mergeCells count="1">
    <mergeCell ref="F1:I1"/>
  </mergeCells>
  <phoneticPr fontId="8" type="noConversion"/>
  <pageMargins left="0.75" right="0.75" top="1" bottom="1" header="0.5" footer="0.5"/>
  <pageSetup paperSize="9" scale="56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044C6-6B42-43C1-B430-E2CE7F49DBA7}">
  <dimension ref="A1:H1048304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6328125" style="37" customWidth="1"/>
    <col min="2" max="2" width="11.08984375" style="37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2202</v>
      </c>
      <c r="B1" s="36"/>
      <c r="C1" s="36"/>
      <c r="D1" s="533" t="s">
        <v>2203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81"/>
      <c r="G3" s="77"/>
    </row>
    <row r="4" spans="1:8" x14ac:dyDescent="0.25">
      <c r="A4" s="153"/>
      <c r="B4" s="153"/>
      <c r="C4" s="59"/>
      <c r="D4" s="14"/>
      <c r="E4" s="14"/>
      <c r="F4" s="152"/>
      <c r="G4" s="151"/>
    </row>
    <row r="5" spans="1:8" ht="13" x14ac:dyDescent="0.25">
      <c r="A5" s="153" t="s">
        <v>2204</v>
      </c>
      <c r="B5" s="153"/>
      <c r="C5" s="84" t="s">
        <v>2205</v>
      </c>
      <c r="D5" s="14"/>
      <c r="E5" s="14"/>
      <c r="F5" s="152"/>
      <c r="G5" s="151"/>
    </row>
    <row r="6" spans="1:8" ht="14.5" x14ac:dyDescent="0.25">
      <c r="A6" s="153"/>
      <c r="B6" s="153" t="s">
        <v>2206</v>
      </c>
      <c r="C6" s="226" t="s">
        <v>2914</v>
      </c>
      <c r="D6" s="128" t="s">
        <v>1007</v>
      </c>
      <c r="E6" s="128"/>
      <c r="F6" s="148"/>
      <c r="G6" s="151">
        <f>E6*F6</f>
        <v>0</v>
      </c>
      <c r="H6" s="252" t="s">
        <v>2981</v>
      </c>
    </row>
    <row r="7" spans="1:8" ht="14.5" x14ac:dyDescent="0.25">
      <c r="A7" s="153"/>
      <c r="B7" s="153" t="s">
        <v>2207</v>
      </c>
      <c r="C7" s="226" t="s">
        <v>2915</v>
      </c>
      <c r="D7" s="128" t="s">
        <v>1007</v>
      </c>
      <c r="E7" s="128"/>
      <c r="F7" s="148"/>
      <c r="G7" s="151">
        <f>E7*F7</f>
        <v>0</v>
      </c>
      <c r="H7" s="252" t="s">
        <v>2981</v>
      </c>
    </row>
    <row r="8" spans="1:8" ht="26" x14ac:dyDescent="0.25">
      <c r="A8" s="153"/>
      <c r="B8" s="153" t="s">
        <v>2208</v>
      </c>
      <c r="C8" s="226" t="s">
        <v>2916</v>
      </c>
      <c r="D8" s="128" t="s">
        <v>132</v>
      </c>
      <c r="E8" s="128"/>
      <c r="F8" s="148"/>
      <c r="G8" s="151">
        <f>E8*F8</f>
        <v>0</v>
      </c>
      <c r="H8" s="252" t="s">
        <v>2981</v>
      </c>
    </row>
    <row r="9" spans="1:8" ht="26" x14ac:dyDescent="0.25">
      <c r="A9" s="153"/>
      <c r="B9" s="153" t="s">
        <v>2209</v>
      </c>
      <c r="C9" s="226" t="s">
        <v>2916</v>
      </c>
      <c r="D9" s="128" t="s">
        <v>53</v>
      </c>
      <c r="E9" s="128"/>
      <c r="F9" s="148"/>
      <c r="G9" s="151">
        <f>E9*F9</f>
        <v>0</v>
      </c>
      <c r="H9" s="252" t="s">
        <v>2981</v>
      </c>
    </row>
    <row r="10" spans="1:8" ht="13" x14ac:dyDescent="0.25">
      <c r="A10" s="153" t="s">
        <v>2210</v>
      </c>
      <c r="B10" s="153"/>
      <c r="C10" s="84" t="s">
        <v>2211</v>
      </c>
      <c r="D10" s="14"/>
      <c r="E10" s="14"/>
      <c r="F10" s="152"/>
      <c r="G10" s="151"/>
    </row>
    <row r="11" spans="1:8" ht="14.5" x14ac:dyDescent="0.25">
      <c r="A11" s="153"/>
      <c r="B11" s="153" t="s">
        <v>2212</v>
      </c>
      <c r="C11" s="226" t="s">
        <v>2917</v>
      </c>
      <c r="D11" s="128" t="s">
        <v>1007</v>
      </c>
      <c r="E11" s="128"/>
      <c r="F11" s="148"/>
      <c r="G11" s="151">
        <f>E11*F11</f>
        <v>0</v>
      </c>
      <c r="H11" s="252" t="s">
        <v>2981</v>
      </c>
    </row>
    <row r="12" spans="1:8" ht="13" x14ac:dyDescent="0.25">
      <c r="A12" s="153" t="s">
        <v>2213</v>
      </c>
      <c r="B12" s="153"/>
      <c r="C12" s="84" t="s">
        <v>2214</v>
      </c>
      <c r="D12" s="14"/>
      <c r="E12" s="14"/>
      <c r="F12" s="152"/>
      <c r="G12" s="151"/>
    </row>
    <row r="13" spans="1:8" ht="26" x14ac:dyDescent="0.25">
      <c r="A13" s="153"/>
      <c r="B13" s="153" t="s">
        <v>2215</v>
      </c>
      <c r="C13" s="226" t="s">
        <v>2916</v>
      </c>
      <c r="D13" s="128" t="s">
        <v>132</v>
      </c>
      <c r="E13" s="128"/>
      <c r="F13" s="148"/>
      <c r="G13" s="151">
        <f>E13*F13</f>
        <v>0</v>
      </c>
      <c r="H13" s="252" t="s">
        <v>2981</v>
      </c>
    </row>
    <row r="14" spans="1:8" ht="26" x14ac:dyDescent="0.25">
      <c r="A14" s="153"/>
      <c r="B14" s="153" t="s">
        <v>2216</v>
      </c>
      <c r="C14" s="226" t="s">
        <v>2916</v>
      </c>
      <c r="D14" s="128" t="s">
        <v>53</v>
      </c>
      <c r="E14" s="128"/>
      <c r="F14" s="148"/>
      <c r="G14" s="151">
        <f>E14*F14</f>
        <v>0</v>
      </c>
      <c r="H14" s="252" t="s">
        <v>2981</v>
      </c>
    </row>
    <row r="15" spans="1:8" ht="13" x14ac:dyDescent="0.25">
      <c r="A15" s="153" t="s">
        <v>2217</v>
      </c>
      <c r="B15" s="153"/>
      <c r="C15" s="84" t="s">
        <v>2218</v>
      </c>
      <c r="D15" s="14"/>
      <c r="E15" s="14"/>
      <c r="F15" s="152"/>
      <c r="G15" s="151"/>
    </row>
    <row r="16" spans="1:8" ht="38.5" x14ac:dyDescent="0.25">
      <c r="A16" s="153"/>
      <c r="B16" s="153" t="s">
        <v>2219</v>
      </c>
      <c r="C16" s="226" t="s">
        <v>2918</v>
      </c>
      <c r="D16" s="128" t="s">
        <v>132</v>
      </c>
      <c r="E16" s="128"/>
      <c r="F16" s="148"/>
      <c r="G16" s="151">
        <f>E16*F16</f>
        <v>0</v>
      </c>
      <c r="H16" s="252" t="s">
        <v>2981</v>
      </c>
    </row>
    <row r="17" spans="1:8" ht="13" x14ac:dyDescent="0.25">
      <c r="A17" s="153" t="s">
        <v>2220</v>
      </c>
      <c r="B17" s="153"/>
      <c r="C17" s="84" t="s">
        <v>2221</v>
      </c>
      <c r="D17" s="14"/>
      <c r="E17" s="14"/>
      <c r="F17" s="152"/>
      <c r="G17" s="151"/>
    </row>
    <row r="18" spans="1:8" ht="38.5" x14ac:dyDescent="0.25">
      <c r="A18" s="153"/>
      <c r="B18" s="153" t="s">
        <v>2222</v>
      </c>
      <c r="C18" s="226" t="s">
        <v>2918</v>
      </c>
      <c r="D18" s="128" t="s">
        <v>132</v>
      </c>
      <c r="E18" s="128"/>
      <c r="F18" s="148"/>
      <c r="G18" s="151">
        <f>E18*F18</f>
        <v>0</v>
      </c>
      <c r="H18" s="252" t="s">
        <v>2981</v>
      </c>
    </row>
    <row r="19" spans="1:8" ht="13" x14ac:dyDescent="0.25">
      <c r="A19" s="153" t="s">
        <v>2223</v>
      </c>
      <c r="B19" s="153"/>
      <c r="C19" s="84" t="s">
        <v>2224</v>
      </c>
      <c r="D19" s="14"/>
      <c r="E19" s="14"/>
      <c r="F19" s="152"/>
      <c r="G19" s="151"/>
    </row>
    <row r="20" spans="1:8" ht="14.5" x14ac:dyDescent="0.25">
      <c r="A20" s="153"/>
      <c r="B20" s="153" t="s">
        <v>2225</v>
      </c>
      <c r="C20" s="226" t="s">
        <v>2917</v>
      </c>
      <c r="D20" s="128" t="s">
        <v>1007</v>
      </c>
      <c r="E20" s="128"/>
      <c r="F20" s="148"/>
      <c r="G20" s="151">
        <f>E20*F20</f>
        <v>0</v>
      </c>
      <c r="H20" s="252" t="s">
        <v>2981</v>
      </c>
    </row>
    <row r="21" spans="1:8" ht="13" x14ac:dyDescent="0.25">
      <c r="A21" s="153" t="s">
        <v>2226</v>
      </c>
      <c r="B21" s="153"/>
      <c r="C21" s="233" t="s">
        <v>2227</v>
      </c>
      <c r="D21" s="97"/>
      <c r="E21" s="14"/>
      <c r="F21" s="152"/>
      <c r="G21" s="151"/>
    </row>
    <row r="22" spans="1:8" ht="14.5" x14ac:dyDescent="0.25">
      <c r="A22" s="153"/>
      <c r="B22" s="153" t="s">
        <v>2228</v>
      </c>
      <c r="C22" s="226" t="s">
        <v>2917</v>
      </c>
      <c r="D22" s="128" t="s">
        <v>1007</v>
      </c>
      <c r="E22" s="128"/>
      <c r="F22" s="148"/>
      <c r="G22" s="151">
        <f>E22*F22</f>
        <v>0</v>
      </c>
      <c r="H22" s="252" t="s">
        <v>2981</v>
      </c>
    </row>
    <row r="23" spans="1:8" ht="13" x14ac:dyDescent="0.25">
      <c r="A23" s="153" t="s">
        <v>2229</v>
      </c>
      <c r="B23" s="153"/>
      <c r="C23" s="233" t="s">
        <v>2230</v>
      </c>
      <c r="D23" s="14"/>
      <c r="E23" s="14"/>
      <c r="F23" s="152"/>
      <c r="G23" s="151"/>
    </row>
    <row r="24" spans="1:8" ht="14.5" x14ac:dyDescent="0.25">
      <c r="A24" s="153"/>
      <c r="B24" s="90" t="s">
        <v>2231</v>
      </c>
      <c r="C24" s="226" t="s">
        <v>2917</v>
      </c>
      <c r="D24" s="128" t="s">
        <v>1007</v>
      </c>
      <c r="E24" s="128"/>
      <c r="F24" s="148"/>
      <c r="G24" s="151">
        <f>E24*F24</f>
        <v>0</v>
      </c>
      <c r="H24" s="252" t="s">
        <v>2981</v>
      </c>
    </row>
    <row r="25" spans="1:8" ht="13" x14ac:dyDescent="0.25">
      <c r="A25" s="153"/>
      <c r="B25" s="153"/>
      <c r="C25" s="84"/>
      <c r="D25" s="14"/>
      <c r="E25" s="14"/>
      <c r="F25" s="152"/>
      <c r="G25" s="151"/>
    </row>
    <row r="26" spans="1:8" x14ac:dyDescent="0.25">
      <c r="A26" s="153"/>
      <c r="B26" s="153"/>
      <c r="C26" s="127"/>
      <c r="D26" s="14"/>
      <c r="E26" s="14"/>
      <c r="F26" s="152"/>
      <c r="G26" s="151"/>
    </row>
    <row r="27" spans="1:8" ht="13" x14ac:dyDescent="0.25">
      <c r="A27" s="153"/>
      <c r="B27" s="153"/>
      <c r="C27" s="126"/>
      <c r="D27" s="14"/>
      <c r="E27" s="14"/>
      <c r="F27" s="152"/>
      <c r="G27" s="151"/>
    </row>
    <row r="28" spans="1:8" x14ac:dyDescent="0.25">
      <c r="A28" s="134" t="s">
        <v>19</v>
      </c>
      <c r="B28" s="134"/>
      <c r="C28" s="134"/>
      <c r="D28"/>
      <c r="E28" s="146"/>
      <c r="F28" s="159"/>
      <c r="G28" s="136">
        <f>SUM(G5:G27)</f>
        <v>0</v>
      </c>
    </row>
    <row r="29" spans="1:8" x14ac:dyDescent="0.25">
      <c r="D29" s="194"/>
    </row>
    <row r="1048304" spans="4:4" x14ac:dyDescent="0.25">
      <c r="D1048304" s="49"/>
    </row>
  </sheetData>
  <mergeCells count="1">
    <mergeCell ref="D1:G1"/>
  </mergeCells>
  <phoneticPr fontId="8" type="noConversion"/>
  <pageMargins left="0.75" right="0.75" top="1" bottom="1" header="0.5" footer="0.5"/>
  <pageSetup paperSize="9" scale="5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0F9F8-D8DD-447F-82AB-F33BE472DE6C}">
  <sheetPr codeName="Sheet9"/>
  <dimension ref="A1:I1048474"/>
  <sheetViews>
    <sheetView view="pageBreakPreview" zoomScaleNormal="100" zoomScaleSheetLayoutView="100" workbookViewId="0">
      <selection activeCell="E1" sqref="E1:H1"/>
    </sheetView>
  </sheetViews>
  <sheetFormatPr defaultRowHeight="12.5" x14ac:dyDescent="0.25"/>
  <cols>
    <col min="1" max="1" width="9.36328125" customWidth="1"/>
    <col min="2" max="2" width="9" bestFit="1" customWidth="1"/>
    <col min="3" max="3" width="3.08984375" bestFit="1" customWidth="1"/>
    <col min="4" max="4" width="40.6328125" customWidth="1"/>
    <col min="5" max="5" width="18.453125" bestFit="1" customWidth="1"/>
    <col min="6" max="8" width="20.6328125" customWidth="1"/>
    <col min="258" max="258" width="9.36328125" customWidth="1"/>
    <col min="259" max="259" width="6.6328125" customWidth="1"/>
    <col min="260" max="260" width="40.6328125" customWidth="1"/>
    <col min="261" max="264" width="9.36328125" customWidth="1"/>
    <col min="514" max="514" width="9.36328125" customWidth="1"/>
    <col min="515" max="515" width="6.6328125" customWidth="1"/>
    <col min="516" max="516" width="40.6328125" customWidth="1"/>
    <col min="517" max="520" width="9.36328125" customWidth="1"/>
    <col min="770" max="770" width="9.36328125" customWidth="1"/>
    <col min="771" max="771" width="6.6328125" customWidth="1"/>
    <col min="772" max="772" width="40.6328125" customWidth="1"/>
    <col min="773" max="776" width="9.36328125" customWidth="1"/>
    <col min="1026" max="1026" width="9.36328125" customWidth="1"/>
    <col min="1027" max="1027" width="6.6328125" customWidth="1"/>
    <col min="1028" max="1028" width="40.6328125" customWidth="1"/>
    <col min="1029" max="1032" width="9.36328125" customWidth="1"/>
    <col min="1282" max="1282" width="9.36328125" customWidth="1"/>
    <col min="1283" max="1283" width="6.6328125" customWidth="1"/>
    <col min="1284" max="1284" width="40.6328125" customWidth="1"/>
    <col min="1285" max="1288" width="9.36328125" customWidth="1"/>
    <col min="1538" max="1538" width="9.36328125" customWidth="1"/>
    <col min="1539" max="1539" width="6.6328125" customWidth="1"/>
    <col min="1540" max="1540" width="40.6328125" customWidth="1"/>
    <col min="1541" max="1544" width="9.36328125" customWidth="1"/>
    <col min="1794" max="1794" width="9.36328125" customWidth="1"/>
    <col min="1795" max="1795" width="6.6328125" customWidth="1"/>
    <col min="1796" max="1796" width="40.6328125" customWidth="1"/>
    <col min="1797" max="1800" width="9.36328125" customWidth="1"/>
    <col min="2050" max="2050" width="9.36328125" customWidth="1"/>
    <col min="2051" max="2051" width="6.6328125" customWidth="1"/>
    <col min="2052" max="2052" width="40.6328125" customWidth="1"/>
    <col min="2053" max="2056" width="9.36328125" customWidth="1"/>
    <col min="2306" max="2306" width="9.36328125" customWidth="1"/>
    <col min="2307" max="2307" width="6.6328125" customWidth="1"/>
    <col min="2308" max="2308" width="40.6328125" customWidth="1"/>
    <col min="2309" max="2312" width="9.36328125" customWidth="1"/>
    <col min="2562" max="2562" width="9.36328125" customWidth="1"/>
    <col min="2563" max="2563" width="6.6328125" customWidth="1"/>
    <col min="2564" max="2564" width="40.6328125" customWidth="1"/>
    <col min="2565" max="2568" width="9.36328125" customWidth="1"/>
    <col min="2818" max="2818" width="9.36328125" customWidth="1"/>
    <col min="2819" max="2819" width="6.6328125" customWidth="1"/>
    <col min="2820" max="2820" width="40.6328125" customWidth="1"/>
    <col min="2821" max="2824" width="9.36328125" customWidth="1"/>
    <col min="3074" max="3074" width="9.36328125" customWidth="1"/>
    <col min="3075" max="3075" width="6.6328125" customWidth="1"/>
    <col min="3076" max="3076" width="40.6328125" customWidth="1"/>
    <col min="3077" max="3080" width="9.36328125" customWidth="1"/>
    <col min="3330" max="3330" width="9.36328125" customWidth="1"/>
    <col min="3331" max="3331" width="6.6328125" customWidth="1"/>
    <col min="3332" max="3332" width="40.6328125" customWidth="1"/>
    <col min="3333" max="3336" width="9.36328125" customWidth="1"/>
    <col min="3586" max="3586" width="9.36328125" customWidth="1"/>
    <col min="3587" max="3587" width="6.6328125" customWidth="1"/>
    <col min="3588" max="3588" width="40.6328125" customWidth="1"/>
    <col min="3589" max="3592" width="9.36328125" customWidth="1"/>
    <col min="3842" max="3842" width="9.36328125" customWidth="1"/>
    <col min="3843" max="3843" width="6.6328125" customWidth="1"/>
    <col min="3844" max="3844" width="40.6328125" customWidth="1"/>
    <col min="3845" max="3848" width="9.36328125" customWidth="1"/>
    <col min="4098" max="4098" width="9.36328125" customWidth="1"/>
    <col min="4099" max="4099" width="6.6328125" customWidth="1"/>
    <col min="4100" max="4100" width="40.6328125" customWidth="1"/>
    <col min="4101" max="4104" width="9.36328125" customWidth="1"/>
    <col min="4354" max="4354" width="9.36328125" customWidth="1"/>
    <col min="4355" max="4355" width="6.6328125" customWidth="1"/>
    <col min="4356" max="4356" width="40.6328125" customWidth="1"/>
    <col min="4357" max="4360" width="9.36328125" customWidth="1"/>
    <col min="4610" max="4610" width="9.36328125" customWidth="1"/>
    <col min="4611" max="4611" width="6.6328125" customWidth="1"/>
    <col min="4612" max="4612" width="40.6328125" customWidth="1"/>
    <col min="4613" max="4616" width="9.36328125" customWidth="1"/>
    <col min="4866" max="4866" width="9.36328125" customWidth="1"/>
    <col min="4867" max="4867" width="6.6328125" customWidth="1"/>
    <col min="4868" max="4868" width="40.6328125" customWidth="1"/>
    <col min="4869" max="4872" width="9.36328125" customWidth="1"/>
    <col min="5122" max="5122" width="9.36328125" customWidth="1"/>
    <col min="5123" max="5123" width="6.6328125" customWidth="1"/>
    <col min="5124" max="5124" width="40.6328125" customWidth="1"/>
    <col min="5125" max="5128" width="9.36328125" customWidth="1"/>
    <col min="5378" max="5378" width="9.36328125" customWidth="1"/>
    <col min="5379" max="5379" width="6.6328125" customWidth="1"/>
    <col min="5380" max="5380" width="40.6328125" customWidth="1"/>
    <col min="5381" max="5384" width="9.36328125" customWidth="1"/>
    <col min="5634" max="5634" width="9.36328125" customWidth="1"/>
    <col min="5635" max="5635" width="6.6328125" customWidth="1"/>
    <col min="5636" max="5636" width="40.6328125" customWidth="1"/>
    <col min="5637" max="5640" width="9.36328125" customWidth="1"/>
    <col min="5890" max="5890" width="9.36328125" customWidth="1"/>
    <col min="5891" max="5891" width="6.6328125" customWidth="1"/>
    <col min="5892" max="5892" width="40.6328125" customWidth="1"/>
    <col min="5893" max="5896" width="9.36328125" customWidth="1"/>
    <col min="6146" max="6146" width="9.36328125" customWidth="1"/>
    <col min="6147" max="6147" width="6.6328125" customWidth="1"/>
    <col min="6148" max="6148" width="40.6328125" customWidth="1"/>
    <col min="6149" max="6152" width="9.36328125" customWidth="1"/>
    <col min="6402" max="6402" width="9.36328125" customWidth="1"/>
    <col min="6403" max="6403" width="6.6328125" customWidth="1"/>
    <col min="6404" max="6404" width="40.6328125" customWidth="1"/>
    <col min="6405" max="6408" width="9.36328125" customWidth="1"/>
    <col min="6658" max="6658" width="9.36328125" customWidth="1"/>
    <col min="6659" max="6659" width="6.6328125" customWidth="1"/>
    <col min="6660" max="6660" width="40.6328125" customWidth="1"/>
    <col min="6661" max="6664" width="9.36328125" customWidth="1"/>
    <col min="6914" max="6914" width="9.36328125" customWidth="1"/>
    <col min="6915" max="6915" width="6.6328125" customWidth="1"/>
    <col min="6916" max="6916" width="40.6328125" customWidth="1"/>
    <col min="6917" max="6920" width="9.36328125" customWidth="1"/>
    <col min="7170" max="7170" width="9.36328125" customWidth="1"/>
    <col min="7171" max="7171" width="6.6328125" customWidth="1"/>
    <col min="7172" max="7172" width="40.6328125" customWidth="1"/>
    <col min="7173" max="7176" width="9.36328125" customWidth="1"/>
    <col min="7426" max="7426" width="9.36328125" customWidth="1"/>
    <col min="7427" max="7427" width="6.6328125" customWidth="1"/>
    <col min="7428" max="7428" width="40.6328125" customWidth="1"/>
    <col min="7429" max="7432" width="9.36328125" customWidth="1"/>
    <col min="7682" max="7682" width="9.36328125" customWidth="1"/>
    <col min="7683" max="7683" width="6.6328125" customWidth="1"/>
    <col min="7684" max="7684" width="40.6328125" customWidth="1"/>
    <col min="7685" max="7688" width="9.36328125" customWidth="1"/>
    <col min="7938" max="7938" width="9.36328125" customWidth="1"/>
    <col min="7939" max="7939" width="6.6328125" customWidth="1"/>
    <col min="7940" max="7940" width="40.6328125" customWidth="1"/>
    <col min="7941" max="7944" width="9.36328125" customWidth="1"/>
    <col min="8194" max="8194" width="9.36328125" customWidth="1"/>
    <col min="8195" max="8195" width="6.6328125" customWidth="1"/>
    <col min="8196" max="8196" width="40.6328125" customWidth="1"/>
    <col min="8197" max="8200" width="9.36328125" customWidth="1"/>
    <col min="8450" max="8450" width="9.36328125" customWidth="1"/>
    <col min="8451" max="8451" width="6.6328125" customWidth="1"/>
    <col min="8452" max="8452" width="40.6328125" customWidth="1"/>
    <col min="8453" max="8456" width="9.36328125" customWidth="1"/>
    <col min="8706" max="8706" width="9.36328125" customWidth="1"/>
    <col min="8707" max="8707" width="6.6328125" customWidth="1"/>
    <col min="8708" max="8708" width="40.6328125" customWidth="1"/>
    <col min="8709" max="8712" width="9.36328125" customWidth="1"/>
    <col min="8962" max="8962" width="9.36328125" customWidth="1"/>
    <col min="8963" max="8963" width="6.6328125" customWidth="1"/>
    <col min="8964" max="8964" width="40.6328125" customWidth="1"/>
    <col min="8965" max="8968" width="9.36328125" customWidth="1"/>
    <col min="9218" max="9218" width="9.36328125" customWidth="1"/>
    <col min="9219" max="9219" width="6.6328125" customWidth="1"/>
    <col min="9220" max="9220" width="40.6328125" customWidth="1"/>
    <col min="9221" max="9224" width="9.36328125" customWidth="1"/>
    <col min="9474" max="9474" width="9.36328125" customWidth="1"/>
    <col min="9475" max="9475" width="6.6328125" customWidth="1"/>
    <col min="9476" max="9476" width="40.6328125" customWidth="1"/>
    <col min="9477" max="9480" width="9.36328125" customWidth="1"/>
    <col min="9730" max="9730" width="9.36328125" customWidth="1"/>
    <col min="9731" max="9731" width="6.6328125" customWidth="1"/>
    <col min="9732" max="9732" width="40.6328125" customWidth="1"/>
    <col min="9733" max="9736" width="9.36328125" customWidth="1"/>
    <col min="9986" max="9986" width="9.36328125" customWidth="1"/>
    <col min="9987" max="9987" width="6.6328125" customWidth="1"/>
    <col min="9988" max="9988" width="40.6328125" customWidth="1"/>
    <col min="9989" max="9992" width="9.36328125" customWidth="1"/>
    <col min="10242" max="10242" width="9.36328125" customWidth="1"/>
    <col min="10243" max="10243" width="6.6328125" customWidth="1"/>
    <col min="10244" max="10244" width="40.6328125" customWidth="1"/>
    <col min="10245" max="10248" width="9.36328125" customWidth="1"/>
    <col min="10498" max="10498" width="9.36328125" customWidth="1"/>
    <col min="10499" max="10499" width="6.6328125" customWidth="1"/>
    <col min="10500" max="10500" width="40.6328125" customWidth="1"/>
    <col min="10501" max="10504" width="9.36328125" customWidth="1"/>
    <col min="10754" max="10754" width="9.36328125" customWidth="1"/>
    <col min="10755" max="10755" width="6.6328125" customWidth="1"/>
    <col min="10756" max="10756" width="40.6328125" customWidth="1"/>
    <col min="10757" max="10760" width="9.36328125" customWidth="1"/>
    <col min="11010" max="11010" width="9.36328125" customWidth="1"/>
    <col min="11011" max="11011" width="6.6328125" customWidth="1"/>
    <col min="11012" max="11012" width="40.6328125" customWidth="1"/>
    <col min="11013" max="11016" width="9.36328125" customWidth="1"/>
    <col min="11266" max="11266" width="9.36328125" customWidth="1"/>
    <col min="11267" max="11267" width="6.6328125" customWidth="1"/>
    <col min="11268" max="11268" width="40.6328125" customWidth="1"/>
    <col min="11269" max="11272" width="9.36328125" customWidth="1"/>
    <col min="11522" max="11522" width="9.36328125" customWidth="1"/>
    <col min="11523" max="11523" width="6.6328125" customWidth="1"/>
    <col min="11524" max="11524" width="40.6328125" customWidth="1"/>
    <col min="11525" max="11528" width="9.36328125" customWidth="1"/>
    <col min="11778" max="11778" width="9.36328125" customWidth="1"/>
    <col min="11779" max="11779" width="6.6328125" customWidth="1"/>
    <col min="11780" max="11780" width="40.6328125" customWidth="1"/>
    <col min="11781" max="11784" width="9.36328125" customWidth="1"/>
    <col min="12034" max="12034" width="9.36328125" customWidth="1"/>
    <col min="12035" max="12035" width="6.6328125" customWidth="1"/>
    <col min="12036" max="12036" width="40.6328125" customWidth="1"/>
    <col min="12037" max="12040" width="9.36328125" customWidth="1"/>
    <col min="12290" max="12290" width="9.36328125" customWidth="1"/>
    <col min="12291" max="12291" width="6.6328125" customWidth="1"/>
    <col min="12292" max="12292" width="40.6328125" customWidth="1"/>
    <col min="12293" max="12296" width="9.36328125" customWidth="1"/>
    <col min="12546" max="12546" width="9.36328125" customWidth="1"/>
    <col min="12547" max="12547" width="6.6328125" customWidth="1"/>
    <col min="12548" max="12548" width="40.6328125" customWidth="1"/>
    <col min="12549" max="12552" width="9.36328125" customWidth="1"/>
    <col min="12802" max="12802" width="9.36328125" customWidth="1"/>
    <col min="12803" max="12803" width="6.6328125" customWidth="1"/>
    <col min="12804" max="12804" width="40.6328125" customWidth="1"/>
    <col min="12805" max="12808" width="9.36328125" customWidth="1"/>
    <col min="13058" max="13058" width="9.36328125" customWidth="1"/>
    <col min="13059" max="13059" width="6.6328125" customWidth="1"/>
    <col min="13060" max="13060" width="40.6328125" customWidth="1"/>
    <col min="13061" max="13064" width="9.36328125" customWidth="1"/>
    <col min="13314" max="13314" width="9.36328125" customWidth="1"/>
    <col min="13315" max="13315" width="6.6328125" customWidth="1"/>
    <col min="13316" max="13316" width="40.6328125" customWidth="1"/>
    <col min="13317" max="13320" width="9.36328125" customWidth="1"/>
    <col min="13570" max="13570" width="9.36328125" customWidth="1"/>
    <col min="13571" max="13571" width="6.6328125" customWidth="1"/>
    <col min="13572" max="13572" width="40.6328125" customWidth="1"/>
    <col min="13573" max="13576" width="9.36328125" customWidth="1"/>
    <col min="13826" max="13826" width="9.36328125" customWidth="1"/>
    <col min="13827" max="13827" width="6.6328125" customWidth="1"/>
    <col min="13828" max="13828" width="40.6328125" customWidth="1"/>
    <col min="13829" max="13832" width="9.36328125" customWidth="1"/>
    <col min="14082" max="14082" width="9.36328125" customWidth="1"/>
    <col min="14083" max="14083" width="6.6328125" customWidth="1"/>
    <col min="14084" max="14084" width="40.6328125" customWidth="1"/>
    <col min="14085" max="14088" width="9.36328125" customWidth="1"/>
    <col min="14338" max="14338" width="9.36328125" customWidth="1"/>
    <col min="14339" max="14339" width="6.6328125" customWidth="1"/>
    <col min="14340" max="14340" width="40.6328125" customWidth="1"/>
    <col min="14341" max="14344" width="9.36328125" customWidth="1"/>
    <col min="14594" max="14594" width="9.36328125" customWidth="1"/>
    <col min="14595" max="14595" width="6.6328125" customWidth="1"/>
    <col min="14596" max="14596" width="40.6328125" customWidth="1"/>
    <col min="14597" max="14600" width="9.36328125" customWidth="1"/>
    <col min="14850" max="14850" width="9.36328125" customWidth="1"/>
    <col min="14851" max="14851" width="6.6328125" customWidth="1"/>
    <col min="14852" max="14852" width="40.6328125" customWidth="1"/>
    <col min="14853" max="14856" width="9.36328125" customWidth="1"/>
    <col min="15106" max="15106" width="9.36328125" customWidth="1"/>
    <col min="15107" max="15107" width="6.6328125" customWidth="1"/>
    <col min="15108" max="15108" width="40.6328125" customWidth="1"/>
    <col min="15109" max="15112" width="9.36328125" customWidth="1"/>
    <col min="15362" max="15362" width="9.36328125" customWidth="1"/>
    <col min="15363" max="15363" width="6.6328125" customWidth="1"/>
    <col min="15364" max="15364" width="40.6328125" customWidth="1"/>
    <col min="15365" max="15368" width="9.36328125" customWidth="1"/>
    <col min="15618" max="15618" width="9.36328125" customWidth="1"/>
    <col min="15619" max="15619" width="6.6328125" customWidth="1"/>
    <col min="15620" max="15620" width="40.6328125" customWidth="1"/>
    <col min="15621" max="15624" width="9.36328125" customWidth="1"/>
    <col min="15874" max="15874" width="9.36328125" customWidth="1"/>
    <col min="15875" max="15875" width="6.6328125" customWidth="1"/>
    <col min="15876" max="15876" width="40.6328125" customWidth="1"/>
    <col min="15877" max="15880" width="9.36328125" customWidth="1"/>
    <col min="16130" max="16130" width="9.36328125" customWidth="1"/>
    <col min="16131" max="16131" width="6.6328125" customWidth="1"/>
    <col min="16132" max="16132" width="40.6328125" customWidth="1"/>
    <col min="16133" max="16136" width="9.36328125" customWidth="1"/>
  </cols>
  <sheetData>
    <row r="1" spans="1:9" ht="48" customHeight="1" x14ac:dyDescent="0.25">
      <c r="A1" s="20" t="s">
        <v>188</v>
      </c>
      <c r="B1" s="9"/>
      <c r="C1" s="9"/>
      <c r="D1" s="9"/>
      <c r="E1" s="532" t="s">
        <v>189</v>
      </c>
      <c r="F1" s="532"/>
      <c r="G1" s="532"/>
      <c r="H1" s="532"/>
    </row>
    <row r="2" spans="1:9" ht="13" x14ac:dyDescent="0.3">
      <c r="A2" s="21" t="s">
        <v>0</v>
      </c>
      <c r="B2" s="21"/>
      <c r="C2" s="22"/>
      <c r="D2" s="8" t="s">
        <v>1</v>
      </c>
      <c r="E2" s="8" t="s">
        <v>2</v>
      </c>
      <c r="F2" s="8" t="s">
        <v>3</v>
      </c>
      <c r="G2" s="8" t="s">
        <v>4</v>
      </c>
      <c r="H2" s="8" t="s">
        <v>5</v>
      </c>
      <c r="I2" s="251" t="s">
        <v>2982</v>
      </c>
    </row>
    <row r="3" spans="1:9" x14ac:dyDescent="0.25">
      <c r="A3" s="6"/>
      <c r="B3" s="6"/>
      <c r="C3" s="18"/>
      <c r="D3" s="4"/>
      <c r="E3" s="5"/>
      <c r="F3" s="5"/>
      <c r="G3" s="4"/>
      <c r="H3" s="4"/>
    </row>
    <row r="4" spans="1:9" x14ac:dyDescent="0.25">
      <c r="A4" s="7"/>
      <c r="B4" s="7"/>
      <c r="C4" s="23"/>
      <c r="D4" s="4"/>
      <c r="E4" s="5"/>
      <c r="F4" s="5"/>
      <c r="G4" s="4"/>
      <c r="H4" s="4"/>
    </row>
    <row r="5" spans="1:9" ht="13" x14ac:dyDescent="0.25">
      <c r="A5" s="11" t="s">
        <v>190</v>
      </c>
      <c r="B5" s="6"/>
      <c r="C5" s="18"/>
      <c r="D5" s="26" t="s">
        <v>193</v>
      </c>
      <c r="E5" s="5"/>
      <c r="F5" s="5"/>
      <c r="G5" s="4"/>
      <c r="H5" s="34"/>
    </row>
    <row r="6" spans="1:9" ht="39" x14ac:dyDescent="0.25">
      <c r="A6" s="6"/>
      <c r="B6" s="11" t="s">
        <v>191</v>
      </c>
      <c r="C6" s="18"/>
      <c r="D6" s="234" t="s">
        <v>2471</v>
      </c>
      <c r="E6" s="10"/>
      <c r="F6" s="5"/>
      <c r="G6" s="4"/>
      <c r="H6" s="34"/>
      <c r="I6" s="253" t="s">
        <v>2981</v>
      </c>
    </row>
    <row r="7" spans="1:9" ht="26" x14ac:dyDescent="0.25">
      <c r="A7" s="6"/>
      <c r="B7" s="11"/>
      <c r="C7" s="19" t="s">
        <v>22</v>
      </c>
      <c r="D7" s="235" t="s">
        <v>2472</v>
      </c>
      <c r="E7" s="10" t="s">
        <v>53</v>
      </c>
      <c r="F7" s="5"/>
      <c r="G7" s="78"/>
      <c r="H7" s="77">
        <f>F7*G7</f>
        <v>0</v>
      </c>
      <c r="I7" s="253" t="s">
        <v>2981</v>
      </c>
    </row>
    <row r="8" spans="1:9" ht="26" x14ac:dyDescent="0.25">
      <c r="A8" s="6"/>
      <c r="B8" s="11"/>
      <c r="C8" s="19" t="s">
        <v>24</v>
      </c>
      <c r="D8" s="235" t="s">
        <v>2473</v>
      </c>
      <c r="E8" s="10" t="s">
        <v>53</v>
      </c>
      <c r="F8" s="5"/>
      <c r="G8" s="78"/>
      <c r="H8" s="77">
        <f>F8*G8</f>
        <v>0</v>
      </c>
      <c r="I8" s="253" t="s">
        <v>2981</v>
      </c>
    </row>
    <row r="9" spans="1:9" ht="26" x14ac:dyDescent="0.25">
      <c r="A9" s="6"/>
      <c r="B9" s="11" t="s">
        <v>192</v>
      </c>
      <c r="C9" s="19"/>
      <c r="D9" s="235" t="s">
        <v>2474</v>
      </c>
      <c r="E9" s="24"/>
      <c r="F9" s="5"/>
      <c r="G9" s="78"/>
      <c r="H9" s="34"/>
      <c r="I9" s="253" t="s">
        <v>2981</v>
      </c>
    </row>
    <row r="10" spans="1:9" ht="13" x14ac:dyDescent="0.25">
      <c r="A10" s="11"/>
      <c r="B10" s="11"/>
      <c r="C10" s="19" t="s">
        <v>22</v>
      </c>
      <c r="D10" s="235" t="s">
        <v>2475</v>
      </c>
      <c r="E10" s="10" t="s">
        <v>53</v>
      </c>
      <c r="F10" s="5"/>
      <c r="G10" s="78"/>
      <c r="H10" s="77">
        <f>F10*G10</f>
        <v>0</v>
      </c>
      <c r="I10" s="253" t="s">
        <v>2981</v>
      </c>
    </row>
    <row r="11" spans="1:9" ht="13" x14ac:dyDescent="0.25">
      <c r="A11" s="6"/>
      <c r="B11" s="11"/>
      <c r="C11" s="19" t="s">
        <v>24</v>
      </c>
      <c r="D11" s="235" t="s">
        <v>2475</v>
      </c>
      <c r="E11" s="10" t="s">
        <v>53</v>
      </c>
      <c r="F11" s="5"/>
      <c r="G11" s="78"/>
      <c r="H11" s="77">
        <f>F11*G11</f>
        <v>0</v>
      </c>
      <c r="I11" s="253" t="s">
        <v>2981</v>
      </c>
    </row>
    <row r="12" spans="1:9" ht="26" x14ac:dyDescent="0.25">
      <c r="A12" s="11" t="s">
        <v>195</v>
      </c>
      <c r="B12" s="11"/>
      <c r="C12" s="19"/>
      <c r="D12" s="26" t="s">
        <v>196</v>
      </c>
      <c r="E12" s="24"/>
      <c r="F12" s="5"/>
      <c r="G12" s="78"/>
      <c r="H12" s="34"/>
    </row>
    <row r="13" spans="1:9" ht="26" x14ac:dyDescent="0.25">
      <c r="A13" s="6"/>
      <c r="B13" s="11" t="s">
        <v>197</v>
      </c>
      <c r="C13" s="19"/>
      <c r="D13" s="235" t="s">
        <v>2476</v>
      </c>
      <c r="E13" s="24"/>
      <c r="F13" s="5"/>
      <c r="G13" s="78"/>
      <c r="H13" s="34"/>
      <c r="I13" s="253" t="s">
        <v>2981</v>
      </c>
    </row>
    <row r="14" spans="1:9" ht="26" x14ac:dyDescent="0.25">
      <c r="A14" s="6"/>
      <c r="B14" s="11"/>
      <c r="C14" s="19" t="s">
        <v>22</v>
      </c>
      <c r="D14" s="235" t="s">
        <v>2472</v>
      </c>
      <c r="E14" s="10" t="s">
        <v>53</v>
      </c>
      <c r="F14" s="5"/>
      <c r="G14" s="78"/>
      <c r="H14" s="77">
        <f>F14*G14</f>
        <v>0</v>
      </c>
      <c r="I14" s="253" t="s">
        <v>2981</v>
      </c>
    </row>
    <row r="15" spans="1:9" ht="26" x14ac:dyDescent="0.25">
      <c r="A15" s="6"/>
      <c r="B15" s="11"/>
      <c r="C15" s="19" t="s">
        <v>24</v>
      </c>
      <c r="D15" s="235" t="s">
        <v>2473</v>
      </c>
      <c r="E15" s="10" t="s">
        <v>53</v>
      </c>
      <c r="F15" s="5"/>
      <c r="G15" s="78"/>
      <c r="H15" s="77">
        <f>F15*G15</f>
        <v>0</v>
      </c>
      <c r="I15" s="253" t="s">
        <v>2981</v>
      </c>
    </row>
    <row r="16" spans="1:9" ht="26" x14ac:dyDescent="0.25">
      <c r="A16" s="6"/>
      <c r="B16" s="11" t="s">
        <v>198</v>
      </c>
      <c r="C16" s="19"/>
      <c r="D16" s="235" t="s">
        <v>2477</v>
      </c>
      <c r="E16" s="24"/>
      <c r="F16" s="5"/>
      <c r="G16" s="78"/>
      <c r="H16" s="34"/>
      <c r="I16" s="253" t="s">
        <v>2981</v>
      </c>
    </row>
    <row r="17" spans="1:9" ht="13" x14ac:dyDescent="0.25">
      <c r="A17" s="11"/>
      <c r="B17" s="11"/>
      <c r="C17" s="19" t="s">
        <v>22</v>
      </c>
      <c r="D17" s="235" t="s">
        <v>2475</v>
      </c>
      <c r="E17" s="10" t="s">
        <v>53</v>
      </c>
      <c r="F17" s="5"/>
      <c r="G17" s="78"/>
      <c r="H17" s="77">
        <f>F17*G17</f>
        <v>0</v>
      </c>
      <c r="I17" s="253" t="s">
        <v>2981</v>
      </c>
    </row>
    <row r="18" spans="1:9" ht="13" x14ac:dyDescent="0.25">
      <c r="A18" s="11"/>
      <c r="B18" s="11"/>
      <c r="C18" s="19" t="s">
        <v>24</v>
      </c>
      <c r="D18" s="235" t="s">
        <v>2475</v>
      </c>
      <c r="E18" s="10" t="s">
        <v>53</v>
      </c>
      <c r="F18" s="5"/>
      <c r="G18" s="78"/>
      <c r="H18" s="77">
        <f>F18*G18</f>
        <v>0</v>
      </c>
      <c r="I18" s="253" t="s">
        <v>2981</v>
      </c>
    </row>
    <row r="19" spans="1:9" ht="13" x14ac:dyDescent="0.25">
      <c r="A19" s="11" t="s">
        <v>200</v>
      </c>
      <c r="B19" s="11"/>
      <c r="C19" s="19"/>
      <c r="D19" s="26" t="s">
        <v>199</v>
      </c>
      <c r="E19" s="24"/>
      <c r="F19" s="5"/>
      <c r="G19" s="78"/>
      <c r="H19" s="34"/>
    </row>
    <row r="20" spans="1:9" ht="26" x14ac:dyDescent="0.25">
      <c r="A20" s="6"/>
      <c r="B20" s="11" t="s">
        <v>201</v>
      </c>
      <c r="C20" s="19"/>
      <c r="D20" s="235" t="s">
        <v>2478</v>
      </c>
      <c r="E20" s="24"/>
      <c r="F20" s="5"/>
      <c r="G20" s="78"/>
      <c r="H20" s="34"/>
      <c r="I20" s="253" t="s">
        <v>2981</v>
      </c>
    </row>
    <row r="21" spans="1:9" ht="26" x14ac:dyDescent="0.25">
      <c r="A21" s="11"/>
      <c r="B21" s="11"/>
      <c r="C21" s="19" t="s">
        <v>22</v>
      </c>
      <c r="D21" s="235" t="s">
        <v>2472</v>
      </c>
      <c r="E21" s="10" t="s">
        <v>53</v>
      </c>
      <c r="F21" s="5"/>
      <c r="G21" s="78"/>
      <c r="H21" s="77">
        <f>F21*G21</f>
        <v>0</v>
      </c>
      <c r="I21" s="253" t="s">
        <v>2981</v>
      </c>
    </row>
    <row r="22" spans="1:9" ht="26" x14ac:dyDescent="0.25">
      <c r="A22" s="11"/>
      <c r="B22" s="11"/>
      <c r="C22" s="19" t="s">
        <v>24</v>
      </c>
      <c r="D22" s="235" t="s">
        <v>2473</v>
      </c>
      <c r="E22" s="10" t="s">
        <v>53</v>
      </c>
      <c r="F22" s="5"/>
      <c r="G22" s="78"/>
      <c r="H22" s="77">
        <f>F22*G22</f>
        <v>0</v>
      </c>
      <c r="I22" s="253" t="s">
        <v>2981</v>
      </c>
    </row>
    <row r="23" spans="1:9" ht="26" x14ac:dyDescent="0.25">
      <c r="A23" s="6"/>
      <c r="B23" s="11" t="s">
        <v>202</v>
      </c>
      <c r="C23" s="19"/>
      <c r="D23" s="235" t="s">
        <v>2478</v>
      </c>
      <c r="E23" s="24"/>
      <c r="F23" s="5"/>
      <c r="G23" s="78"/>
      <c r="H23" s="34"/>
      <c r="I23" s="253" t="s">
        <v>2981</v>
      </c>
    </row>
    <row r="24" spans="1:9" ht="13" x14ac:dyDescent="0.25">
      <c r="A24" s="6"/>
      <c r="B24" s="11"/>
      <c r="C24" s="19" t="s">
        <v>22</v>
      </c>
      <c r="D24" s="235" t="s">
        <v>2475</v>
      </c>
      <c r="E24" s="10" t="s">
        <v>53</v>
      </c>
      <c r="F24" s="5"/>
      <c r="G24" s="78"/>
      <c r="H24" s="77">
        <f>F24*G24</f>
        <v>0</v>
      </c>
      <c r="I24" s="253" t="s">
        <v>2981</v>
      </c>
    </row>
    <row r="25" spans="1:9" ht="13" x14ac:dyDescent="0.25">
      <c r="A25" s="6"/>
      <c r="B25" s="11"/>
      <c r="C25" s="19" t="s">
        <v>24</v>
      </c>
      <c r="D25" s="235" t="s">
        <v>2475</v>
      </c>
      <c r="E25" s="10" t="s">
        <v>53</v>
      </c>
      <c r="F25" s="5"/>
      <c r="G25" s="78"/>
      <c r="H25" s="77">
        <f>F25*G25</f>
        <v>0</v>
      </c>
      <c r="I25" s="253" t="s">
        <v>2981</v>
      </c>
    </row>
    <row r="26" spans="1:9" ht="26" x14ac:dyDescent="0.25">
      <c r="A26" s="11" t="s">
        <v>203</v>
      </c>
      <c r="B26" s="11"/>
      <c r="C26" s="19"/>
      <c r="D26" s="27" t="s">
        <v>204</v>
      </c>
      <c r="E26" s="24"/>
      <c r="F26" s="5"/>
      <c r="G26" s="78"/>
      <c r="H26" s="34"/>
    </row>
    <row r="27" spans="1:9" ht="14.5" x14ac:dyDescent="0.25">
      <c r="A27" s="6"/>
      <c r="B27" s="11" t="s">
        <v>205</v>
      </c>
      <c r="C27" s="19"/>
      <c r="D27" s="28" t="s">
        <v>212</v>
      </c>
      <c r="E27" s="24" t="s">
        <v>131</v>
      </c>
      <c r="F27" s="5"/>
      <c r="G27" s="78"/>
      <c r="H27" s="77">
        <f>F27*G27</f>
        <v>0</v>
      </c>
    </row>
    <row r="28" spans="1:9" ht="14.5" x14ac:dyDescent="0.25">
      <c r="A28" s="6"/>
      <c r="B28" s="11" t="s">
        <v>206</v>
      </c>
      <c r="C28" s="19"/>
      <c r="D28" s="28" t="s">
        <v>213</v>
      </c>
      <c r="E28" s="24" t="s">
        <v>131</v>
      </c>
      <c r="F28" s="5"/>
      <c r="G28" s="78"/>
      <c r="H28" s="77">
        <f>F28*G28</f>
        <v>0</v>
      </c>
    </row>
    <row r="29" spans="1:9" ht="14.5" x14ac:dyDescent="0.25">
      <c r="A29" s="6"/>
      <c r="B29" s="11" t="s">
        <v>207</v>
      </c>
      <c r="C29" s="19"/>
      <c r="D29" s="28" t="s">
        <v>214</v>
      </c>
      <c r="E29" s="24" t="s">
        <v>131</v>
      </c>
      <c r="F29" s="5"/>
      <c r="G29" s="78"/>
      <c r="H29" s="77">
        <f>F29*G29</f>
        <v>0</v>
      </c>
    </row>
    <row r="30" spans="1:9" ht="25" x14ac:dyDescent="0.25">
      <c r="A30" s="6"/>
      <c r="B30" s="11" t="s">
        <v>208</v>
      </c>
      <c r="C30" s="19"/>
      <c r="D30" s="28" t="s">
        <v>215</v>
      </c>
      <c r="E30" s="24" t="s">
        <v>131</v>
      </c>
      <c r="F30" s="5"/>
      <c r="G30" s="78"/>
      <c r="H30" s="77">
        <f>F30*G30</f>
        <v>0</v>
      </c>
    </row>
    <row r="31" spans="1:9" x14ac:dyDescent="0.25">
      <c r="A31" s="6"/>
      <c r="B31" s="11" t="s">
        <v>209</v>
      </c>
      <c r="C31" s="19"/>
      <c r="D31" s="235" t="s">
        <v>216</v>
      </c>
      <c r="E31" s="24"/>
      <c r="F31" s="5"/>
      <c r="G31" s="78"/>
      <c r="H31" s="34"/>
    </row>
    <row r="32" spans="1:9" ht="14.5" x14ac:dyDescent="0.25">
      <c r="A32" s="6"/>
      <c r="B32" s="11"/>
      <c r="C32" s="19" t="s">
        <v>22</v>
      </c>
      <c r="D32" s="235" t="s">
        <v>2479</v>
      </c>
      <c r="E32" s="24" t="s">
        <v>131</v>
      </c>
      <c r="F32" s="5"/>
      <c r="G32" s="78"/>
      <c r="H32" s="77">
        <f>F32*G32</f>
        <v>0</v>
      </c>
      <c r="I32" s="253" t="s">
        <v>2981</v>
      </c>
    </row>
    <row r="33" spans="1:9" ht="14.5" x14ac:dyDescent="0.25">
      <c r="A33" s="6"/>
      <c r="B33" s="11"/>
      <c r="C33" s="19" t="s">
        <v>24</v>
      </c>
      <c r="D33" s="235" t="s">
        <v>2480</v>
      </c>
      <c r="E33" s="24" t="s">
        <v>131</v>
      </c>
      <c r="F33" s="5"/>
      <c r="G33" s="78"/>
      <c r="H33" s="77">
        <f>F33*G33</f>
        <v>0</v>
      </c>
      <c r="I33" s="253" t="s">
        <v>2981</v>
      </c>
    </row>
    <row r="34" spans="1:9" ht="25" x14ac:dyDescent="0.25">
      <c r="A34" s="6"/>
      <c r="B34" s="11" t="s">
        <v>210</v>
      </c>
      <c r="C34" s="19"/>
      <c r="D34" s="235" t="s">
        <v>217</v>
      </c>
      <c r="E34" s="24" t="s">
        <v>131</v>
      </c>
      <c r="F34" s="5"/>
      <c r="G34" s="78"/>
      <c r="H34" s="77">
        <f>F34*G34</f>
        <v>0</v>
      </c>
    </row>
    <row r="35" spans="1:9" ht="25.5" x14ac:dyDescent="0.25">
      <c r="A35" s="11"/>
      <c r="B35" s="11" t="s">
        <v>211</v>
      </c>
      <c r="C35" s="19"/>
      <c r="D35" s="235" t="s">
        <v>2481</v>
      </c>
      <c r="E35" s="24" t="s">
        <v>129</v>
      </c>
      <c r="F35" s="5"/>
      <c r="G35" s="78"/>
      <c r="H35" s="77">
        <f>F35*G35</f>
        <v>0</v>
      </c>
      <c r="I35" s="253" t="s">
        <v>2981</v>
      </c>
    </row>
    <row r="36" spans="1:9" ht="26" x14ac:dyDescent="0.25">
      <c r="A36" s="11" t="s">
        <v>218</v>
      </c>
      <c r="B36" s="11"/>
      <c r="C36" s="19"/>
      <c r="D36" s="26" t="s">
        <v>219</v>
      </c>
      <c r="E36" s="24"/>
      <c r="F36" s="5"/>
      <c r="G36" s="78"/>
      <c r="H36" s="34"/>
    </row>
    <row r="37" spans="1:9" ht="14.5" x14ac:dyDescent="0.25">
      <c r="A37" s="6"/>
      <c r="B37" s="11" t="s">
        <v>220</v>
      </c>
      <c r="C37" s="19"/>
      <c r="D37" s="235" t="s">
        <v>2482</v>
      </c>
      <c r="E37" s="24" t="s">
        <v>131</v>
      </c>
      <c r="F37" s="5"/>
      <c r="G37" s="78"/>
      <c r="H37" s="77">
        <f>F37*G37</f>
        <v>0</v>
      </c>
      <c r="I37" s="253" t="s">
        <v>2981</v>
      </c>
    </row>
    <row r="38" spans="1:9" ht="26" x14ac:dyDescent="0.25">
      <c r="A38" s="11"/>
      <c r="B38" s="11" t="s">
        <v>221</v>
      </c>
      <c r="C38" s="19"/>
      <c r="D38" s="235" t="s">
        <v>2483</v>
      </c>
      <c r="E38" s="24" t="s">
        <v>131</v>
      </c>
      <c r="F38" s="5"/>
      <c r="G38" s="78"/>
      <c r="H38" s="77">
        <f>F38*G38</f>
        <v>0</v>
      </c>
      <c r="I38" s="253" t="s">
        <v>2981</v>
      </c>
    </row>
    <row r="39" spans="1:9" ht="26" x14ac:dyDescent="0.25">
      <c r="A39" s="11" t="s">
        <v>222</v>
      </c>
      <c r="B39" s="11"/>
      <c r="C39" s="19"/>
      <c r="D39" s="26" t="s">
        <v>223</v>
      </c>
      <c r="E39" s="24"/>
      <c r="F39" s="5"/>
      <c r="G39" s="78"/>
      <c r="H39" s="34"/>
    </row>
    <row r="40" spans="1:9" ht="13" x14ac:dyDescent="0.25">
      <c r="A40" s="6"/>
      <c r="B40" s="11" t="s">
        <v>224</v>
      </c>
      <c r="C40" s="19"/>
      <c r="D40" s="235" t="s">
        <v>2484</v>
      </c>
      <c r="E40" s="14" t="s">
        <v>132</v>
      </c>
      <c r="F40" s="5"/>
      <c r="G40" s="78"/>
      <c r="H40" s="77">
        <f>F40*G40</f>
        <v>0</v>
      </c>
      <c r="I40" s="253" t="s">
        <v>2981</v>
      </c>
    </row>
    <row r="41" spans="1:9" ht="13" x14ac:dyDescent="0.25">
      <c r="A41" s="6"/>
      <c r="B41" s="11" t="s">
        <v>225</v>
      </c>
      <c r="C41" s="19"/>
      <c r="D41" s="235" t="s">
        <v>2485</v>
      </c>
      <c r="E41" s="14" t="s">
        <v>132</v>
      </c>
      <c r="F41" s="5"/>
      <c r="G41" s="78"/>
      <c r="H41" s="77">
        <f>F41*G41</f>
        <v>0</v>
      </c>
      <c r="I41" s="253" t="s">
        <v>2981</v>
      </c>
    </row>
    <row r="42" spans="1:9" ht="13" x14ac:dyDescent="0.25">
      <c r="A42" s="6"/>
      <c r="B42" s="11" t="s">
        <v>226</v>
      </c>
      <c r="C42" s="19"/>
      <c r="D42" s="235" t="s">
        <v>2486</v>
      </c>
      <c r="E42" s="10" t="s">
        <v>53</v>
      </c>
      <c r="F42" s="5"/>
      <c r="G42" s="78"/>
      <c r="H42" s="77">
        <f>F42*G42</f>
        <v>0</v>
      </c>
      <c r="I42" s="253" t="s">
        <v>2981</v>
      </c>
    </row>
    <row r="43" spans="1:9" ht="13" x14ac:dyDescent="0.25">
      <c r="A43" s="6"/>
      <c r="B43" s="11" t="s">
        <v>227</v>
      </c>
      <c r="C43" s="19"/>
      <c r="D43" s="235" t="s">
        <v>2487</v>
      </c>
      <c r="E43" s="14" t="s">
        <v>132</v>
      </c>
      <c r="F43" s="5"/>
      <c r="G43" s="78"/>
      <c r="H43" s="77">
        <f>F43*G43</f>
        <v>0</v>
      </c>
      <c r="I43" s="253" t="s">
        <v>2981</v>
      </c>
    </row>
    <row r="44" spans="1:9" x14ac:dyDescent="0.25">
      <c r="A44" s="6"/>
      <c r="B44" s="11" t="s">
        <v>228</v>
      </c>
      <c r="C44" s="19"/>
      <c r="D44" s="235" t="s">
        <v>229</v>
      </c>
      <c r="E44" s="24"/>
      <c r="F44" s="5"/>
      <c r="G44" s="78"/>
      <c r="H44" s="34"/>
    </row>
    <row r="45" spans="1:9" ht="13" x14ac:dyDescent="0.25">
      <c r="A45" s="6"/>
      <c r="B45" s="11"/>
      <c r="C45" s="19" t="s">
        <v>22</v>
      </c>
      <c r="D45" s="235" t="s">
        <v>2488</v>
      </c>
      <c r="E45" s="14" t="s">
        <v>132</v>
      </c>
      <c r="F45" s="5"/>
      <c r="G45" s="78"/>
      <c r="H45" s="77">
        <f>F45*G45</f>
        <v>0</v>
      </c>
      <c r="I45" s="253" t="s">
        <v>2981</v>
      </c>
    </row>
    <row r="46" spans="1:9" ht="13" x14ac:dyDescent="0.25">
      <c r="A46" s="6"/>
      <c r="B46" s="11"/>
      <c r="C46" s="19" t="s">
        <v>24</v>
      </c>
      <c r="D46" s="235" t="s">
        <v>2488</v>
      </c>
      <c r="E46" s="10" t="s">
        <v>53</v>
      </c>
      <c r="F46" s="5"/>
      <c r="G46" s="78"/>
      <c r="H46" s="77">
        <f>F46*G46</f>
        <v>0</v>
      </c>
      <c r="I46" s="253" t="s">
        <v>2981</v>
      </c>
    </row>
    <row r="47" spans="1:9" ht="26" x14ac:dyDescent="0.25">
      <c r="A47" s="11" t="s">
        <v>230</v>
      </c>
      <c r="B47" s="11"/>
      <c r="C47" s="19"/>
      <c r="D47" s="236" t="s">
        <v>231</v>
      </c>
      <c r="E47" s="24"/>
      <c r="F47" s="5"/>
      <c r="G47" s="78"/>
      <c r="H47" s="34"/>
    </row>
    <row r="48" spans="1:9" ht="26" x14ac:dyDescent="0.25">
      <c r="A48" s="6"/>
      <c r="B48" s="11" t="s">
        <v>232</v>
      </c>
      <c r="C48" s="19"/>
      <c r="D48" s="235" t="s">
        <v>2489</v>
      </c>
      <c r="E48" s="24"/>
      <c r="F48" s="5"/>
      <c r="G48" s="78"/>
      <c r="H48" s="34"/>
      <c r="I48" s="253" t="s">
        <v>2981</v>
      </c>
    </row>
    <row r="49" spans="1:9" ht="26" x14ac:dyDescent="0.25">
      <c r="A49" s="6"/>
      <c r="B49" s="11"/>
      <c r="C49" s="19" t="s">
        <v>22</v>
      </c>
      <c r="D49" s="235" t="s">
        <v>2490</v>
      </c>
      <c r="E49" s="14" t="s">
        <v>132</v>
      </c>
      <c r="F49" s="5"/>
      <c r="G49" s="78"/>
      <c r="H49" s="77">
        <f>F49*G49</f>
        <v>0</v>
      </c>
      <c r="I49" s="253" t="s">
        <v>2981</v>
      </c>
    </row>
    <row r="50" spans="1:9" ht="26" x14ac:dyDescent="0.25">
      <c r="A50" s="6"/>
      <c r="B50" s="11"/>
      <c r="C50" s="19" t="s">
        <v>24</v>
      </c>
      <c r="D50" s="235" t="s">
        <v>2491</v>
      </c>
      <c r="E50" s="14" t="s">
        <v>132</v>
      </c>
      <c r="F50" s="5"/>
      <c r="G50" s="78"/>
      <c r="H50" s="77">
        <f>F50*G50</f>
        <v>0</v>
      </c>
      <c r="I50" s="253" t="s">
        <v>2981</v>
      </c>
    </row>
    <row r="51" spans="1:9" ht="26" x14ac:dyDescent="0.25">
      <c r="A51" s="6"/>
      <c r="B51" s="11" t="s">
        <v>233</v>
      </c>
      <c r="C51" s="19"/>
      <c r="D51" s="235" t="s">
        <v>2492</v>
      </c>
      <c r="E51" s="24"/>
      <c r="F51" s="5"/>
      <c r="G51" s="78"/>
      <c r="H51" s="34"/>
      <c r="I51" s="253" t="s">
        <v>2981</v>
      </c>
    </row>
    <row r="52" spans="1:9" ht="13" x14ac:dyDescent="0.25">
      <c r="A52" s="11"/>
      <c r="B52" s="11"/>
      <c r="C52" s="19" t="s">
        <v>22</v>
      </c>
      <c r="D52" s="235" t="s">
        <v>2493</v>
      </c>
      <c r="E52" s="14" t="s">
        <v>132</v>
      </c>
      <c r="F52" s="5"/>
      <c r="G52" s="78"/>
      <c r="H52" s="77">
        <f>F52*G52</f>
        <v>0</v>
      </c>
      <c r="I52" s="253" t="s">
        <v>2981</v>
      </c>
    </row>
    <row r="53" spans="1:9" ht="13" x14ac:dyDescent="0.25">
      <c r="A53" s="6"/>
      <c r="B53" s="11"/>
      <c r="C53" s="19" t="s">
        <v>24</v>
      </c>
      <c r="D53" s="235" t="s">
        <v>2493</v>
      </c>
      <c r="E53" s="14" t="s">
        <v>132</v>
      </c>
      <c r="F53" s="5"/>
      <c r="G53" s="78"/>
      <c r="H53" s="77">
        <f>F53*G53</f>
        <v>0</v>
      </c>
      <c r="I53" s="253" t="s">
        <v>2981</v>
      </c>
    </row>
    <row r="54" spans="1:9" ht="26" x14ac:dyDescent="0.25">
      <c r="A54" s="6"/>
      <c r="B54" s="11" t="s">
        <v>234</v>
      </c>
      <c r="C54" s="19"/>
      <c r="D54" s="235" t="s">
        <v>2494</v>
      </c>
      <c r="E54" s="24"/>
      <c r="F54" s="5"/>
      <c r="G54" s="78"/>
      <c r="H54" s="34"/>
      <c r="I54" s="253" t="s">
        <v>2981</v>
      </c>
    </row>
    <row r="55" spans="1:9" ht="13" x14ac:dyDescent="0.25">
      <c r="A55" s="11"/>
      <c r="B55" s="11"/>
      <c r="C55" s="19" t="s">
        <v>22</v>
      </c>
      <c r="D55" s="235" t="s">
        <v>2493</v>
      </c>
      <c r="E55" s="14" t="s">
        <v>132</v>
      </c>
      <c r="F55" s="5"/>
      <c r="G55" s="78"/>
      <c r="H55" s="77">
        <f>F55*G55</f>
        <v>0</v>
      </c>
      <c r="I55" s="253" t="s">
        <v>2981</v>
      </c>
    </row>
    <row r="56" spans="1:9" ht="13" x14ac:dyDescent="0.25">
      <c r="A56" s="11"/>
      <c r="B56" s="11"/>
      <c r="C56" s="19" t="s">
        <v>24</v>
      </c>
      <c r="D56" s="235" t="s">
        <v>2493</v>
      </c>
      <c r="E56" s="14" t="s">
        <v>132</v>
      </c>
      <c r="F56" s="5"/>
      <c r="G56" s="78"/>
      <c r="H56" s="77">
        <f>F56*G56</f>
        <v>0</v>
      </c>
      <c r="I56" s="253" t="s">
        <v>2981</v>
      </c>
    </row>
    <row r="57" spans="1:9" x14ac:dyDescent="0.25">
      <c r="A57" s="11"/>
      <c r="B57" s="11" t="s">
        <v>235</v>
      </c>
      <c r="C57" s="19"/>
      <c r="D57" s="235" t="s">
        <v>236</v>
      </c>
      <c r="E57" s="24"/>
      <c r="F57" s="5"/>
      <c r="G57" s="78"/>
      <c r="H57" s="34"/>
    </row>
    <row r="58" spans="1:9" ht="26" x14ac:dyDescent="0.25">
      <c r="A58" s="11"/>
      <c r="B58" s="11"/>
      <c r="C58" s="19" t="s">
        <v>22</v>
      </c>
      <c r="D58" s="235" t="s">
        <v>2495</v>
      </c>
      <c r="E58" s="14" t="s">
        <v>132</v>
      </c>
      <c r="F58" s="5"/>
      <c r="G58" s="78"/>
      <c r="H58" s="77">
        <f>F58*G58</f>
        <v>0</v>
      </c>
      <c r="I58" s="253" t="s">
        <v>2981</v>
      </c>
    </row>
    <row r="59" spans="1:9" ht="26" x14ac:dyDescent="0.25">
      <c r="A59" s="11"/>
      <c r="B59" s="11"/>
      <c r="C59" s="19" t="s">
        <v>24</v>
      </c>
      <c r="D59" s="235" t="s">
        <v>2495</v>
      </c>
      <c r="E59" s="14" t="s">
        <v>132</v>
      </c>
      <c r="F59" s="5"/>
      <c r="G59" s="78"/>
      <c r="H59" s="77">
        <f>F59*G59</f>
        <v>0</v>
      </c>
      <c r="I59" s="253" t="s">
        <v>2981</v>
      </c>
    </row>
    <row r="60" spans="1:9" ht="26" x14ac:dyDescent="0.25">
      <c r="A60" s="11" t="s">
        <v>237</v>
      </c>
      <c r="B60" s="11"/>
      <c r="C60" s="19"/>
      <c r="D60" s="236" t="s">
        <v>2496</v>
      </c>
      <c r="E60" s="24"/>
      <c r="F60" s="5"/>
      <c r="G60" s="78"/>
      <c r="H60" s="34"/>
    </row>
    <row r="61" spans="1:9" ht="26" x14ac:dyDescent="0.25">
      <c r="A61" s="11"/>
      <c r="B61" s="11" t="s">
        <v>238</v>
      </c>
      <c r="C61" s="19"/>
      <c r="D61" s="235" t="s">
        <v>2497</v>
      </c>
      <c r="E61" s="14" t="s">
        <v>132</v>
      </c>
      <c r="F61" s="5"/>
      <c r="G61" s="78"/>
      <c r="H61" s="77">
        <f>F61*G61</f>
        <v>0</v>
      </c>
      <c r="I61" s="253" t="s">
        <v>2981</v>
      </c>
    </row>
    <row r="62" spans="1:9" ht="26" x14ac:dyDescent="0.25">
      <c r="A62" s="11"/>
      <c r="B62" s="11" t="s">
        <v>239</v>
      </c>
      <c r="C62" s="19"/>
      <c r="D62" s="235" t="s">
        <v>2497</v>
      </c>
      <c r="E62" s="14" t="s">
        <v>132</v>
      </c>
      <c r="F62" s="5"/>
      <c r="G62" s="78"/>
      <c r="H62" s="77">
        <f>F62*G62</f>
        <v>0</v>
      </c>
      <c r="I62" s="253" t="s">
        <v>2981</v>
      </c>
    </row>
    <row r="63" spans="1:9" ht="26" x14ac:dyDescent="0.25">
      <c r="A63" s="11"/>
      <c r="B63" s="11" t="s">
        <v>240</v>
      </c>
      <c r="C63" s="19"/>
      <c r="D63" s="235" t="s">
        <v>2497</v>
      </c>
      <c r="E63" s="14" t="s">
        <v>132</v>
      </c>
      <c r="F63" s="5"/>
      <c r="G63" s="78"/>
      <c r="H63" s="77">
        <f>F63*G63</f>
        <v>0</v>
      </c>
      <c r="I63" s="253" t="s">
        <v>2981</v>
      </c>
    </row>
    <row r="64" spans="1:9" ht="13" x14ac:dyDescent="0.25">
      <c r="A64" s="11"/>
      <c r="B64" s="11" t="s">
        <v>241</v>
      </c>
      <c r="C64" s="19"/>
      <c r="D64" s="235" t="s">
        <v>2470</v>
      </c>
      <c r="E64" s="14" t="s">
        <v>132</v>
      </c>
      <c r="F64" s="5"/>
      <c r="G64" s="78"/>
      <c r="H64" s="77">
        <f>F64*G64</f>
        <v>0</v>
      </c>
      <c r="I64" s="253" t="s">
        <v>2981</v>
      </c>
    </row>
    <row r="65" spans="1:9" ht="39" x14ac:dyDescent="0.25">
      <c r="A65" s="11" t="s">
        <v>242</v>
      </c>
      <c r="B65" s="11"/>
      <c r="C65" s="19"/>
      <c r="D65" s="237" t="s">
        <v>2498</v>
      </c>
      <c r="E65" s="24"/>
      <c r="F65" s="5"/>
      <c r="G65" s="78"/>
      <c r="H65" s="34"/>
    </row>
    <row r="66" spans="1:9" ht="26" x14ac:dyDescent="0.25">
      <c r="A66" s="11"/>
      <c r="B66" s="11" t="s">
        <v>243</v>
      </c>
      <c r="C66" s="19"/>
      <c r="D66" s="235" t="s">
        <v>2497</v>
      </c>
      <c r="E66" s="14" t="s">
        <v>132</v>
      </c>
      <c r="F66" s="5"/>
      <c r="G66" s="78"/>
      <c r="H66" s="77">
        <f>F66*G66</f>
        <v>0</v>
      </c>
      <c r="I66" s="253" t="s">
        <v>2981</v>
      </c>
    </row>
    <row r="67" spans="1:9" ht="26" x14ac:dyDescent="0.25">
      <c r="A67" s="11"/>
      <c r="B67" s="11" t="s">
        <v>244</v>
      </c>
      <c r="C67" s="19"/>
      <c r="D67" s="235" t="s">
        <v>2497</v>
      </c>
      <c r="E67" s="14" t="s">
        <v>132</v>
      </c>
      <c r="F67" s="5"/>
      <c r="G67" s="78"/>
      <c r="H67" s="77">
        <f>F67*G67</f>
        <v>0</v>
      </c>
      <c r="I67" s="253" t="s">
        <v>2981</v>
      </c>
    </row>
    <row r="68" spans="1:9" ht="26" x14ac:dyDescent="0.25">
      <c r="A68" s="11"/>
      <c r="B68" s="11" t="s">
        <v>245</v>
      </c>
      <c r="C68" s="19"/>
      <c r="D68" s="235" t="s">
        <v>2497</v>
      </c>
      <c r="E68" s="14" t="s">
        <v>132</v>
      </c>
      <c r="F68" s="5"/>
      <c r="G68" s="78"/>
      <c r="H68" s="77">
        <f>F68*G68</f>
        <v>0</v>
      </c>
      <c r="I68" s="253" t="s">
        <v>2981</v>
      </c>
    </row>
    <row r="69" spans="1:9" ht="13" x14ac:dyDescent="0.25">
      <c r="A69" s="6"/>
      <c r="B69" s="11" t="s">
        <v>246</v>
      </c>
      <c r="C69" s="19"/>
      <c r="D69" s="235" t="s">
        <v>2470</v>
      </c>
      <c r="E69" s="14" t="s">
        <v>132</v>
      </c>
      <c r="F69" s="5"/>
      <c r="G69" s="34"/>
      <c r="H69" s="77">
        <f>F69*G69</f>
        <v>0</v>
      </c>
      <c r="I69" s="253" t="s">
        <v>2981</v>
      </c>
    </row>
    <row r="70" spans="1:9" x14ac:dyDescent="0.25">
      <c r="A70" s="6"/>
      <c r="B70" s="11"/>
      <c r="C70" s="19"/>
      <c r="D70" s="13"/>
      <c r="E70" s="24"/>
      <c r="F70" s="5"/>
      <c r="G70" s="4"/>
      <c r="H70" s="34"/>
    </row>
    <row r="71" spans="1:9" x14ac:dyDescent="0.25">
      <c r="A71" s="6"/>
      <c r="B71" s="11"/>
      <c r="C71" s="19"/>
      <c r="D71" s="13"/>
      <c r="E71" s="24"/>
      <c r="F71" s="5"/>
      <c r="G71" s="4"/>
      <c r="H71" s="34"/>
    </row>
    <row r="72" spans="1:9" x14ac:dyDescent="0.25">
      <c r="A72" s="6"/>
      <c r="B72" s="11"/>
      <c r="C72" s="19"/>
      <c r="D72" s="25"/>
      <c r="E72" s="24"/>
      <c r="F72" s="5"/>
      <c r="G72" s="4"/>
      <c r="H72" s="34"/>
    </row>
    <row r="73" spans="1:9" x14ac:dyDescent="0.25">
      <c r="A73" s="1" t="s">
        <v>19</v>
      </c>
      <c r="B73" s="3"/>
      <c r="C73" s="12"/>
      <c r="D73" s="2"/>
      <c r="E73" s="141"/>
      <c r="F73" s="3"/>
      <c r="G73" s="3"/>
      <c r="H73" s="123">
        <f>SUM(H5:H72)</f>
        <v>0</v>
      </c>
    </row>
    <row r="1048474" spans="5:5" x14ac:dyDescent="0.25">
      <c r="E1048474" s="10"/>
    </row>
  </sheetData>
  <mergeCells count="1">
    <mergeCell ref="E1:H1"/>
  </mergeCells>
  <pageMargins left="0.75" right="0.75" top="1" bottom="1" header="0.5" footer="0.5"/>
  <pageSetup paperSize="9" scale="61" orientation="portrait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1C54D-4A52-414A-BB24-0C8AC1A8A8BA}">
  <dimension ref="A1:H1048297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6328125" style="37" customWidth="1"/>
    <col min="2" max="2" width="11.08984375" style="37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2232</v>
      </c>
      <c r="B1" s="36"/>
      <c r="C1" s="36"/>
      <c r="D1" s="533" t="s">
        <v>2233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81"/>
      <c r="G3" s="77"/>
    </row>
    <row r="4" spans="1:8" x14ac:dyDescent="0.25">
      <c r="A4" s="153"/>
      <c r="B4" s="153"/>
      <c r="C4" s="59"/>
      <c r="D4" s="14"/>
      <c r="E4" s="14"/>
      <c r="F4" s="152"/>
      <c r="G4" s="151"/>
    </row>
    <row r="5" spans="1:8" ht="13" x14ac:dyDescent="0.25">
      <c r="A5" s="153" t="s">
        <v>2234</v>
      </c>
      <c r="B5" s="153"/>
      <c r="C5" s="84" t="s">
        <v>2250</v>
      </c>
      <c r="D5" s="14"/>
      <c r="E5" s="14"/>
      <c r="F5" s="152"/>
      <c r="G5" s="151"/>
    </row>
    <row r="6" spans="1:8" ht="26" x14ac:dyDescent="0.25">
      <c r="A6" s="153"/>
      <c r="B6" s="153" t="s">
        <v>2235</v>
      </c>
      <c r="C6" s="226" t="s">
        <v>2919</v>
      </c>
      <c r="D6" s="128" t="s">
        <v>51</v>
      </c>
      <c r="E6" s="128"/>
      <c r="F6" s="148"/>
      <c r="G6" s="151">
        <f>E6*F6</f>
        <v>0</v>
      </c>
      <c r="H6" s="252" t="s">
        <v>2981</v>
      </c>
    </row>
    <row r="7" spans="1:8" ht="26" x14ac:dyDescent="0.25">
      <c r="A7" s="153"/>
      <c r="B7" s="153" t="s">
        <v>2236</v>
      </c>
      <c r="C7" s="226" t="s">
        <v>2920</v>
      </c>
      <c r="D7" s="128" t="s">
        <v>51</v>
      </c>
      <c r="E7" s="128"/>
      <c r="F7" s="148"/>
      <c r="G7" s="151">
        <f>E7*F7</f>
        <v>0</v>
      </c>
      <c r="H7" s="252" t="s">
        <v>2981</v>
      </c>
    </row>
    <row r="8" spans="1:8" ht="26" x14ac:dyDescent="0.25">
      <c r="A8" s="153" t="s">
        <v>2237</v>
      </c>
      <c r="B8" s="153"/>
      <c r="C8" s="233" t="s">
        <v>2238</v>
      </c>
      <c r="D8" s="14"/>
      <c r="E8" s="14"/>
      <c r="F8" s="152"/>
      <c r="G8" s="151"/>
    </row>
    <row r="9" spans="1:8" ht="26" x14ac:dyDescent="0.25">
      <c r="A9" s="153"/>
      <c r="B9" s="153" t="s">
        <v>2239</v>
      </c>
      <c r="C9" s="226" t="s">
        <v>2921</v>
      </c>
      <c r="D9" s="128" t="s">
        <v>51</v>
      </c>
      <c r="E9" s="128"/>
      <c r="F9" s="148"/>
      <c r="G9" s="151">
        <f>E9*F9</f>
        <v>0</v>
      </c>
      <c r="H9" s="252" t="s">
        <v>2981</v>
      </c>
    </row>
    <row r="10" spans="1:8" ht="26" x14ac:dyDescent="0.25">
      <c r="A10" s="153"/>
      <c r="B10" s="153" t="s">
        <v>2240</v>
      </c>
      <c r="C10" s="226" t="s">
        <v>2920</v>
      </c>
      <c r="D10" s="128" t="s">
        <v>51</v>
      </c>
      <c r="E10" s="128"/>
      <c r="F10" s="148"/>
      <c r="G10" s="151">
        <f>E10*F10</f>
        <v>0</v>
      </c>
      <c r="H10" s="252" t="s">
        <v>2981</v>
      </c>
    </row>
    <row r="11" spans="1:8" ht="39" x14ac:dyDescent="0.25">
      <c r="A11" s="153" t="s">
        <v>2241</v>
      </c>
      <c r="B11" s="153"/>
      <c r="C11" s="233" t="s">
        <v>2922</v>
      </c>
      <c r="D11" s="14"/>
      <c r="E11" s="14"/>
      <c r="F11" s="152"/>
      <c r="G11" s="151"/>
      <c r="H11" s="252" t="s">
        <v>2981</v>
      </c>
    </row>
    <row r="12" spans="1:8" ht="26" x14ac:dyDescent="0.25">
      <c r="A12" s="153"/>
      <c r="B12" s="153" t="s">
        <v>2242</v>
      </c>
      <c r="C12" s="226" t="s">
        <v>2919</v>
      </c>
      <c r="D12" s="128" t="s">
        <v>52</v>
      </c>
      <c r="E12" s="128"/>
      <c r="F12" s="148"/>
      <c r="G12" s="151">
        <f>E12*F12</f>
        <v>0</v>
      </c>
      <c r="H12" s="252" t="s">
        <v>2981</v>
      </c>
    </row>
    <row r="13" spans="1:8" ht="26" x14ac:dyDescent="0.25">
      <c r="A13" s="153"/>
      <c r="B13" s="153" t="s">
        <v>2243</v>
      </c>
      <c r="C13" s="226" t="s">
        <v>2920</v>
      </c>
      <c r="D13" s="128" t="s">
        <v>52</v>
      </c>
      <c r="E13" s="128"/>
      <c r="F13" s="148"/>
      <c r="G13" s="151">
        <f>E13*F13</f>
        <v>0</v>
      </c>
      <c r="H13" s="252" t="s">
        <v>2981</v>
      </c>
    </row>
    <row r="14" spans="1:8" ht="39" x14ac:dyDescent="0.25">
      <c r="A14" s="153" t="s">
        <v>2244</v>
      </c>
      <c r="B14" s="153"/>
      <c r="C14" s="233" t="s">
        <v>2923</v>
      </c>
      <c r="D14" s="14"/>
      <c r="E14" s="14"/>
      <c r="F14" s="152"/>
      <c r="G14" s="151"/>
      <c r="H14" s="252" t="s">
        <v>2981</v>
      </c>
    </row>
    <row r="15" spans="1:8" ht="26" x14ac:dyDescent="0.25">
      <c r="A15" s="153"/>
      <c r="B15" s="153" t="s">
        <v>2245</v>
      </c>
      <c r="C15" s="226" t="s">
        <v>2921</v>
      </c>
      <c r="D15" s="128" t="s">
        <v>52</v>
      </c>
      <c r="E15" s="128"/>
      <c r="F15" s="148"/>
      <c r="G15" s="151">
        <f>E15*F15</f>
        <v>0</v>
      </c>
      <c r="H15" s="252" t="s">
        <v>2981</v>
      </c>
    </row>
    <row r="16" spans="1:8" ht="26" x14ac:dyDescent="0.25">
      <c r="A16" s="153"/>
      <c r="B16" s="153" t="s">
        <v>2246</v>
      </c>
      <c r="C16" s="226" t="s">
        <v>2920</v>
      </c>
      <c r="D16" s="128" t="s">
        <v>52</v>
      </c>
      <c r="E16" s="128"/>
      <c r="F16" s="148"/>
      <c r="G16" s="151">
        <f>E16*F16</f>
        <v>0</v>
      </c>
      <c r="H16" s="252" t="s">
        <v>2981</v>
      </c>
    </row>
    <row r="17" spans="1:8" ht="26" x14ac:dyDescent="0.25">
      <c r="A17" s="153" t="s">
        <v>2247</v>
      </c>
      <c r="B17" s="153"/>
      <c r="C17" s="233" t="s">
        <v>2924</v>
      </c>
      <c r="D17" s="128" t="s">
        <v>132</v>
      </c>
      <c r="E17" s="128"/>
      <c r="F17" s="148"/>
      <c r="G17" s="151">
        <f>E17*F17</f>
        <v>0</v>
      </c>
      <c r="H17" s="252" t="s">
        <v>2981</v>
      </c>
    </row>
    <row r="18" spans="1:8" ht="26" x14ac:dyDescent="0.25">
      <c r="A18" s="153" t="s">
        <v>2248</v>
      </c>
      <c r="B18" s="153"/>
      <c r="C18" s="84" t="s">
        <v>2249</v>
      </c>
      <c r="D18" s="128" t="s">
        <v>18</v>
      </c>
      <c r="E18" s="128"/>
      <c r="F18" s="128"/>
      <c r="G18" s="151">
        <f>E18*F18</f>
        <v>0</v>
      </c>
    </row>
    <row r="19" spans="1:8" ht="13" x14ac:dyDescent="0.25">
      <c r="A19" s="153"/>
      <c r="B19" s="153"/>
      <c r="C19" s="84"/>
      <c r="D19" s="14"/>
      <c r="E19" s="14"/>
      <c r="F19" s="152"/>
      <c r="G19" s="151"/>
    </row>
    <row r="20" spans="1:8" x14ac:dyDescent="0.25">
      <c r="A20" s="153"/>
      <c r="B20" s="153"/>
      <c r="C20" s="85"/>
      <c r="D20" s="14"/>
      <c r="E20" s="14"/>
      <c r="F20" s="152"/>
      <c r="G20" s="151"/>
    </row>
    <row r="21" spans="1:8" x14ac:dyDescent="0.25">
      <c r="A21" s="134" t="s">
        <v>19</v>
      </c>
      <c r="B21" s="134"/>
      <c r="C21" s="134"/>
      <c r="D21"/>
      <c r="E21" s="146"/>
      <c r="F21" s="159"/>
      <c r="G21" s="136">
        <f>SUM(G5:G20)</f>
        <v>0</v>
      </c>
    </row>
    <row r="22" spans="1:8" x14ac:dyDescent="0.25">
      <c r="D22" s="194"/>
    </row>
    <row r="1048297" spans="4:4" x14ac:dyDescent="0.25">
      <c r="D1048297" s="49"/>
    </row>
  </sheetData>
  <mergeCells count="1">
    <mergeCell ref="D1:G1"/>
  </mergeCells>
  <pageMargins left="0.75" right="0.75" top="1" bottom="1" header="0.5" footer="0.5"/>
  <pageSetup paperSize="9" scale="58" orientation="portrait" r:id="rId1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892CD-6BA3-4B38-9D23-CF64C00E1F39}">
  <dimension ref="A1:I1048303"/>
  <sheetViews>
    <sheetView view="pageBreakPreview" zoomScaleNormal="100" zoomScaleSheetLayoutView="100" workbookViewId="0">
      <selection activeCell="E1" sqref="E1:H1"/>
    </sheetView>
  </sheetViews>
  <sheetFormatPr defaultRowHeight="12.5" x14ac:dyDescent="0.25"/>
  <cols>
    <col min="1" max="1" width="9.6328125" style="37" customWidth="1"/>
    <col min="2" max="2" width="11.08984375" style="37" customWidth="1"/>
    <col min="3" max="3" width="3.90625" style="37" customWidth="1"/>
    <col min="4" max="4" width="40.6328125" style="37" customWidth="1"/>
    <col min="5" max="5" width="25.54296875" style="37" bestFit="1" customWidth="1"/>
    <col min="6" max="8" width="20.63281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4" width="9.08984375" style="37"/>
  </cols>
  <sheetData>
    <row r="1" spans="1:9" ht="48" customHeight="1" x14ac:dyDescent="0.25">
      <c r="A1" s="35" t="s">
        <v>2251</v>
      </c>
      <c r="B1" s="36"/>
      <c r="C1" s="36"/>
      <c r="D1" s="36"/>
      <c r="E1" s="533" t="s">
        <v>2252</v>
      </c>
      <c r="F1" s="533"/>
      <c r="G1" s="533"/>
      <c r="H1" s="533"/>
    </row>
    <row r="2" spans="1:9" ht="13" x14ac:dyDescent="0.3">
      <c r="A2" s="38" t="s">
        <v>0</v>
      </c>
      <c r="B2" s="38"/>
      <c r="C2" s="82"/>
      <c r="D2" s="39" t="s">
        <v>1</v>
      </c>
      <c r="E2" s="39" t="s">
        <v>2</v>
      </c>
      <c r="F2" s="39" t="s">
        <v>3</v>
      </c>
      <c r="G2" s="39" t="s">
        <v>4</v>
      </c>
      <c r="H2" s="39" t="s">
        <v>5</v>
      </c>
      <c r="I2" s="251" t="s">
        <v>2982</v>
      </c>
    </row>
    <row r="3" spans="1:9" x14ac:dyDescent="0.25">
      <c r="A3" s="40"/>
      <c r="B3" s="40"/>
      <c r="C3" s="83"/>
      <c r="D3" s="41"/>
      <c r="E3" s="5"/>
      <c r="F3" s="5"/>
      <c r="G3" s="81"/>
      <c r="H3" s="77"/>
    </row>
    <row r="4" spans="1:9" x14ac:dyDescent="0.25">
      <c r="A4" s="153"/>
      <c r="B4" s="153"/>
      <c r="C4" s="154"/>
      <c r="D4" s="59"/>
      <c r="E4" s="14"/>
      <c r="F4" s="14"/>
      <c r="G4" s="152"/>
      <c r="H4" s="151"/>
    </row>
    <row r="5" spans="1:9" ht="26" x14ac:dyDescent="0.25">
      <c r="A5" s="153" t="s">
        <v>2253</v>
      </c>
      <c r="B5" s="153"/>
      <c r="C5" s="154"/>
      <c r="D5" s="84" t="s">
        <v>2925</v>
      </c>
      <c r="E5" s="169" t="s">
        <v>460</v>
      </c>
      <c r="F5" s="128"/>
      <c r="G5" s="148"/>
      <c r="H5" s="151">
        <f>F5*G5</f>
        <v>0</v>
      </c>
      <c r="I5" s="252" t="s">
        <v>2981</v>
      </c>
    </row>
    <row r="6" spans="1:9" ht="13" x14ac:dyDescent="0.25">
      <c r="A6" s="153" t="s">
        <v>2254</v>
      </c>
      <c r="B6" s="153"/>
      <c r="C6" s="154"/>
      <c r="D6" s="84" t="s">
        <v>1066</v>
      </c>
      <c r="E6" s="169" t="s">
        <v>460</v>
      </c>
      <c r="F6" s="128"/>
      <c r="G6" s="148"/>
      <c r="H6" s="151">
        <f>F6*G6</f>
        <v>0</v>
      </c>
    </row>
    <row r="7" spans="1:9" ht="39" x14ac:dyDescent="0.25">
      <c r="A7" s="153" t="s">
        <v>2255</v>
      </c>
      <c r="B7" s="153"/>
      <c r="C7" s="154"/>
      <c r="D7" s="84" t="s">
        <v>2926</v>
      </c>
      <c r="E7" s="14"/>
      <c r="F7" s="14"/>
      <c r="G7" s="148"/>
      <c r="H7" s="151"/>
      <c r="I7" s="252" t="s">
        <v>2981</v>
      </c>
    </row>
    <row r="8" spans="1:9" ht="13" x14ac:dyDescent="0.25">
      <c r="A8" s="153"/>
      <c r="B8" s="153" t="s">
        <v>2256</v>
      </c>
      <c r="C8" s="154"/>
      <c r="D8" s="233" t="s">
        <v>2927</v>
      </c>
      <c r="E8" s="14"/>
      <c r="F8" s="14"/>
      <c r="G8" s="152"/>
      <c r="H8" s="151"/>
      <c r="I8" s="252" t="s">
        <v>2981</v>
      </c>
    </row>
    <row r="9" spans="1:9" ht="13" x14ac:dyDescent="0.25">
      <c r="A9" s="153"/>
      <c r="B9" s="153"/>
      <c r="C9" s="154" t="s">
        <v>22</v>
      </c>
      <c r="D9" s="226" t="s">
        <v>2928</v>
      </c>
      <c r="E9" s="169" t="s">
        <v>460</v>
      </c>
      <c r="F9" s="128"/>
      <c r="G9" s="148"/>
      <c r="H9" s="151">
        <f>F9*G9</f>
        <v>0</v>
      </c>
      <c r="I9" s="252" t="s">
        <v>2981</v>
      </c>
    </row>
    <row r="10" spans="1:9" ht="13" x14ac:dyDescent="0.25">
      <c r="A10" s="153"/>
      <c r="B10" s="153"/>
      <c r="C10" s="154" t="s">
        <v>24</v>
      </c>
      <c r="D10" s="226" t="s">
        <v>2929</v>
      </c>
      <c r="E10" s="220"/>
      <c r="F10" s="128"/>
      <c r="G10" s="148"/>
      <c r="H10" s="151">
        <f>F10*G10</f>
        <v>0</v>
      </c>
      <c r="I10" s="252" t="s">
        <v>2981</v>
      </c>
    </row>
    <row r="11" spans="1:9" ht="13" x14ac:dyDescent="0.25">
      <c r="A11" s="153"/>
      <c r="B11" s="153" t="s">
        <v>2257</v>
      </c>
      <c r="C11" s="154"/>
      <c r="D11" s="233" t="s">
        <v>2930</v>
      </c>
      <c r="E11" s="14"/>
      <c r="F11" s="14"/>
      <c r="G11" s="152"/>
      <c r="H11" s="151"/>
      <c r="I11" s="252" t="s">
        <v>2981</v>
      </c>
    </row>
    <row r="12" spans="1:9" ht="13" x14ac:dyDescent="0.25">
      <c r="A12" s="153"/>
      <c r="B12" s="153"/>
      <c r="C12" s="154" t="s">
        <v>22</v>
      </c>
      <c r="D12" s="226" t="s">
        <v>2928</v>
      </c>
      <c r="E12" s="169" t="s">
        <v>460</v>
      </c>
      <c r="F12" s="128"/>
      <c r="G12" s="148"/>
      <c r="H12" s="151">
        <f>F12*G12</f>
        <v>0</v>
      </c>
      <c r="I12" s="252" t="s">
        <v>2981</v>
      </c>
    </row>
    <row r="13" spans="1:9" ht="13" x14ac:dyDescent="0.25">
      <c r="A13" s="153"/>
      <c r="B13" s="153"/>
      <c r="C13" s="154" t="s">
        <v>24</v>
      </c>
      <c r="D13" s="226" t="s">
        <v>2929</v>
      </c>
      <c r="E13" s="220"/>
      <c r="F13" s="128"/>
      <c r="G13" s="148"/>
      <c r="H13" s="151">
        <f>F13*G13</f>
        <v>0</v>
      </c>
      <c r="I13" s="252" t="s">
        <v>2981</v>
      </c>
    </row>
    <row r="14" spans="1:9" ht="13" x14ac:dyDescent="0.25">
      <c r="A14" s="153"/>
      <c r="B14" s="153" t="s">
        <v>2258</v>
      </c>
      <c r="C14" s="154"/>
      <c r="D14" s="233" t="s">
        <v>2931</v>
      </c>
      <c r="E14" s="14"/>
      <c r="F14" s="14"/>
      <c r="G14" s="152"/>
      <c r="H14" s="151"/>
      <c r="I14" s="252" t="s">
        <v>2981</v>
      </c>
    </row>
    <row r="15" spans="1:9" ht="13" x14ac:dyDescent="0.25">
      <c r="A15" s="153"/>
      <c r="B15" s="153"/>
      <c r="C15" s="154" t="s">
        <v>22</v>
      </c>
      <c r="D15" s="226" t="s">
        <v>2928</v>
      </c>
      <c r="E15" s="169" t="s">
        <v>460</v>
      </c>
      <c r="F15" s="128"/>
      <c r="G15" s="148"/>
      <c r="H15" s="151">
        <f>F15*G15</f>
        <v>0</v>
      </c>
      <c r="I15" s="252" t="s">
        <v>2981</v>
      </c>
    </row>
    <row r="16" spans="1:9" ht="13" x14ac:dyDescent="0.25">
      <c r="A16" s="153"/>
      <c r="B16" s="153"/>
      <c r="C16" s="154" t="s">
        <v>24</v>
      </c>
      <c r="D16" s="226" t="s">
        <v>2929</v>
      </c>
      <c r="E16" s="220"/>
      <c r="F16" s="128"/>
      <c r="G16" s="148"/>
      <c r="H16" s="151">
        <f>F16*G16</f>
        <v>0</v>
      </c>
      <c r="I16" s="252" t="s">
        <v>2981</v>
      </c>
    </row>
    <row r="17" spans="1:9" ht="13" x14ac:dyDescent="0.25">
      <c r="A17" s="153"/>
      <c r="B17" s="153" t="s">
        <v>2259</v>
      </c>
      <c r="C17" s="154"/>
      <c r="D17" s="233" t="s">
        <v>2932</v>
      </c>
      <c r="E17" s="14"/>
      <c r="F17" s="14"/>
      <c r="G17" s="152"/>
      <c r="H17" s="151"/>
      <c r="I17" s="252" t="s">
        <v>2981</v>
      </c>
    </row>
    <row r="18" spans="1:9" ht="13" x14ac:dyDescent="0.25">
      <c r="A18" s="153"/>
      <c r="B18" s="153"/>
      <c r="C18" s="154" t="s">
        <v>22</v>
      </c>
      <c r="D18" s="226" t="s">
        <v>2928</v>
      </c>
      <c r="E18" s="169" t="s">
        <v>460</v>
      </c>
      <c r="F18" s="128"/>
      <c r="G18" s="148"/>
      <c r="H18" s="151">
        <f>F18*G18</f>
        <v>0</v>
      </c>
      <c r="I18" s="252" t="s">
        <v>2981</v>
      </c>
    </row>
    <row r="19" spans="1:9" ht="13" x14ac:dyDescent="0.25">
      <c r="A19" s="153"/>
      <c r="B19" s="153"/>
      <c r="C19" s="154" t="s">
        <v>24</v>
      </c>
      <c r="D19" s="226" t="s">
        <v>2929</v>
      </c>
      <c r="E19" s="220"/>
      <c r="F19" s="128"/>
      <c r="G19" s="148"/>
      <c r="H19" s="151">
        <f>F19*G19</f>
        <v>0</v>
      </c>
      <c r="I19" s="252" t="s">
        <v>2981</v>
      </c>
    </row>
    <row r="20" spans="1:9" ht="13" x14ac:dyDescent="0.25">
      <c r="A20" s="153" t="s">
        <v>2260</v>
      </c>
      <c r="B20" s="153"/>
      <c r="C20" s="154"/>
      <c r="D20" s="233" t="s">
        <v>1067</v>
      </c>
      <c r="E20" s="14"/>
      <c r="F20" s="14"/>
      <c r="G20" s="152"/>
      <c r="H20" s="151"/>
    </row>
    <row r="21" spans="1:9" ht="26" x14ac:dyDescent="0.25">
      <c r="A21" s="153"/>
      <c r="B21" s="153" t="s">
        <v>2261</v>
      </c>
      <c r="C21" s="154"/>
      <c r="D21" s="226" t="s">
        <v>2933</v>
      </c>
      <c r="E21" s="128" t="s">
        <v>1007</v>
      </c>
      <c r="F21" s="128"/>
      <c r="G21" s="148"/>
      <c r="H21" s="151">
        <f>F21*G21</f>
        <v>0</v>
      </c>
      <c r="I21" s="252" t="s">
        <v>2981</v>
      </c>
    </row>
    <row r="22" spans="1:9" ht="14.5" x14ac:dyDescent="0.25">
      <c r="A22" s="153"/>
      <c r="B22" s="153" t="s">
        <v>2262</v>
      </c>
      <c r="C22" s="154"/>
      <c r="D22" s="226" t="s">
        <v>2934</v>
      </c>
      <c r="E22" s="128" t="s">
        <v>1007</v>
      </c>
      <c r="F22" s="128"/>
      <c r="G22" s="148"/>
      <c r="H22" s="151">
        <f>F22*G22</f>
        <v>0</v>
      </c>
      <c r="I22" s="252" t="s">
        <v>2981</v>
      </c>
    </row>
    <row r="23" spans="1:9" ht="14.5" x14ac:dyDescent="0.25">
      <c r="A23" s="153" t="s">
        <v>2263</v>
      </c>
      <c r="B23" s="153"/>
      <c r="C23" s="154"/>
      <c r="D23" s="233" t="s">
        <v>2986</v>
      </c>
      <c r="E23" s="128" t="s">
        <v>1007</v>
      </c>
      <c r="F23" s="128"/>
      <c r="G23" s="148"/>
      <c r="H23" s="151">
        <f>F23*G23</f>
        <v>0</v>
      </c>
    </row>
    <row r="24" spans="1:9" x14ac:dyDescent="0.25">
      <c r="A24" s="153"/>
      <c r="B24" s="90"/>
      <c r="C24" s="154"/>
      <c r="D24" s="85"/>
      <c r="E24" s="14"/>
      <c r="F24" s="14"/>
      <c r="G24" s="152"/>
      <c r="H24" s="151"/>
    </row>
    <row r="25" spans="1:9" ht="13" x14ac:dyDescent="0.25">
      <c r="A25" s="153"/>
      <c r="B25" s="153"/>
      <c r="C25" s="154"/>
      <c r="D25" s="84"/>
      <c r="E25" s="14"/>
      <c r="F25" s="14"/>
      <c r="G25" s="152"/>
      <c r="H25" s="151"/>
    </row>
    <row r="26" spans="1:9" x14ac:dyDescent="0.25">
      <c r="A26" s="153"/>
      <c r="B26" s="153"/>
      <c r="C26" s="154"/>
      <c r="D26" s="127"/>
      <c r="E26" s="14"/>
      <c r="F26" s="14"/>
      <c r="G26" s="152"/>
      <c r="H26" s="151"/>
    </row>
    <row r="27" spans="1:9" x14ac:dyDescent="0.25">
      <c r="A27" s="134" t="s">
        <v>19</v>
      </c>
      <c r="B27" s="134"/>
      <c r="C27" s="134"/>
      <c r="D27" s="134"/>
      <c r="E27"/>
      <c r="F27" s="146"/>
      <c r="G27" s="159"/>
      <c r="H27" s="136">
        <f>SUM(H5:H26)</f>
        <v>0</v>
      </c>
    </row>
    <row r="28" spans="1:9" x14ac:dyDescent="0.25">
      <c r="E28" s="194"/>
    </row>
    <row r="1048303" spans="5:5" x14ac:dyDescent="0.25">
      <c r="E1048303" s="49"/>
    </row>
  </sheetData>
  <mergeCells count="1">
    <mergeCell ref="E1:H1"/>
  </mergeCells>
  <pageMargins left="0.75" right="0.75" top="1" bottom="1" header="0.5" footer="0.5"/>
  <pageSetup paperSize="9" scale="57" orientation="portrait" r:id="rId1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CC07E-9582-4AC3-8BA8-487487E3D19F}">
  <dimension ref="A1:H1048300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6328125" style="37" customWidth="1"/>
    <col min="2" max="2" width="11.08984375" style="37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2264</v>
      </c>
      <c r="B1" s="36"/>
      <c r="C1" s="36"/>
      <c r="D1" s="533" t="s">
        <v>2265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81"/>
      <c r="G3" s="77"/>
    </row>
    <row r="4" spans="1:8" x14ac:dyDescent="0.25">
      <c r="A4" s="153"/>
      <c r="B4" s="153"/>
      <c r="C4" s="59"/>
      <c r="D4" s="14"/>
      <c r="E4" s="14"/>
      <c r="F4" s="152"/>
      <c r="G4" s="151"/>
    </row>
    <row r="5" spans="1:8" ht="13" x14ac:dyDescent="0.25">
      <c r="A5" s="153" t="s">
        <v>2266</v>
      </c>
      <c r="B5" s="153"/>
      <c r="C5" s="84" t="s">
        <v>2267</v>
      </c>
      <c r="D5" s="97"/>
      <c r="E5" s="14"/>
      <c r="F5" s="152"/>
      <c r="G5" s="151"/>
    </row>
    <row r="6" spans="1:8" ht="39" x14ac:dyDescent="0.25">
      <c r="A6" s="153"/>
      <c r="B6" s="153" t="s">
        <v>2268</v>
      </c>
      <c r="C6" s="238" t="s">
        <v>2935</v>
      </c>
      <c r="D6" s="128" t="s">
        <v>132</v>
      </c>
      <c r="E6" s="128"/>
      <c r="F6" s="148"/>
      <c r="G6" s="151">
        <f>E6*F6</f>
        <v>0</v>
      </c>
      <c r="H6" s="252" t="s">
        <v>2981</v>
      </c>
    </row>
    <row r="7" spans="1:8" ht="39" x14ac:dyDescent="0.25">
      <c r="A7" s="153"/>
      <c r="B7" s="153" t="s">
        <v>2269</v>
      </c>
      <c r="C7" s="238" t="s">
        <v>2936</v>
      </c>
      <c r="D7" s="128" t="s">
        <v>132</v>
      </c>
      <c r="E7" s="128"/>
      <c r="F7" s="148"/>
      <c r="G7" s="151">
        <f>E7*F7</f>
        <v>0</v>
      </c>
      <c r="H7" s="252" t="s">
        <v>2981</v>
      </c>
    </row>
    <row r="8" spans="1:8" ht="26" x14ac:dyDescent="0.25">
      <c r="A8" s="153" t="s">
        <v>2270</v>
      </c>
      <c r="B8" s="153"/>
      <c r="C8" s="233" t="s">
        <v>2937</v>
      </c>
      <c r="D8" s="128" t="s">
        <v>132</v>
      </c>
      <c r="E8" s="128"/>
      <c r="F8" s="148"/>
      <c r="G8" s="151">
        <f>E8*F8</f>
        <v>0</v>
      </c>
      <c r="H8" s="252" t="s">
        <v>2981</v>
      </c>
    </row>
    <row r="9" spans="1:8" ht="13" x14ac:dyDescent="0.25">
      <c r="A9" s="153" t="s">
        <v>2271</v>
      </c>
      <c r="B9" s="153"/>
      <c r="C9" s="233" t="s">
        <v>1068</v>
      </c>
      <c r="D9" s="97"/>
      <c r="E9" s="14"/>
      <c r="F9" s="152"/>
      <c r="G9" s="151"/>
    </row>
    <row r="10" spans="1:8" ht="26" x14ac:dyDescent="0.25">
      <c r="A10" s="153"/>
      <c r="B10" s="153" t="s">
        <v>2272</v>
      </c>
      <c r="C10" s="226" t="s">
        <v>2938</v>
      </c>
      <c r="D10" s="169" t="s">
        <v>460</v>
      </c>
      <c r="E10" s="128"/>
      <c r="F10" s="148"/>
      <c r="G10" s="151">
        <f>E10*F10</f>
        <v>0</v>
      </c>
      <c r="H10" s="252" t="s">
        <v>2981</v>
      </c>
    </row>
    <row r="11" spans="1:8" ht="26" x14ac:dyDescent="0.25">
      <c r="A11" s="153"/>
      <c r="B11" s="153" t="s">
        <v>2273</v>
      </c>
      <c r="C11" s="226" t="s">
        <v>2939</v>
      </c>
      <c r="D11" s="169" t="s">
        <v>460</v>
      </c>
      <c r="E11" s="128"/>
      <c r="F11" s="148"/>
      <c r="G11" s="151">
        <f>E11*F11</f>
        <v>0</v>
      </c>
      <c r="H11" s="252" t="s">
        <v>2981</v>
      </c>
    </row>
    <row r="12" spans="1:8" ht="13" x14ac:dyDescent="0.25">
      <c r="A12" s="153" t="s">
        <v>2274</v>
      </c>
      <c r="B12" s="153"/>
      <c r="C12" s="84" t="s">
        <v>1069</v>
      </c>
      <c r="D12" s="128" t="s">
        <v>18</v>
      </c>
      <c r="E12" s="14" t="s">
        <v>2397</v>
      </c>
      <c r="F12" s="152" t="s">
        <v>2398</v>
      </c>
      <c r="G12" s="149"/>
    </row>
    <row r="13" spans="1:8" ht="26" x14ac:dyDescent="0.25">
      <c r="A13" s="153" t="s">
        <v>2276</v>
      </c>
      <c r="B13" s="153"/>
      <c r="C13" s="233" t="s">
        <v>2940</v>
      </c>
      <c r="D13" s="128" t="s">
        <v>53</v>
      </c>
      <c r="E13" s="128"/>
      <c r="F13" s="148"/>
      <c r="G13" s="151">
        <f>E13*F13</f>
        <v>0</v>
      </c>
      <c r="H13" s="252" t="s">
        <v>2981</v>
      </c>
    </row>
    <row r="14" spans="1:8" ht="26" x14ac:dyDescent="0.25">
      <c r="A14" s="153" t="s">
        <v>2275</v>
      </c>
      <c r="B14" s="153"/>
      <c r="C14" s="233" t="s">
        <v>2941</v>
      </c>
      <c r="D14" s="128" t="s">
        <v>460</v>
      </c>
      <c r="E14" s="128"/>
      <c r="F14" s="148"/>
      <c r="G14" s="151">
        <f>E14*F14</f>
        <v>0</v>
      </c>
      <c r="H14" s="252" t="s">
        <v>2981</v>
      </c>
    </row>
    <row r="15" spans="1:8" ht="13" x14ac:dyDescent="0.25">
      <c r="A15" s="153" t="s">
        <v>2277</v>
      </c>
      <c r="B15" s="153"/>
      <c r="C15" s="233" t="s">
        <v>2278</v>
      </c>
      <c r="D15" s="97"/>
      <c r="E15" s="14"/>
      <c r="F15" s="152"/>
      <c r="G15" s="151"/>
    </row>
    <row r="16" spans="1:8" ht="13" x14ac:dyDescent="0.25">
      <c r="A16" s="153"/>
      <c r="B16" s="153" t="s">
        <v>2390</v>
      </c>
      <c r="C16" s="226" t="s">
        <v>2942</v>
      </c>
      <c r="D16" s="128" t="s">
        <v>53</v>
      </c>
      <c r="E16" s="128"/>
      <c r="F16" s="148"/>
      <c r="G16" s="151">
        <f>E16*F16</f>
        <v>0</v>
      </c>
      <c r="H16" s="252" t="s">
        <v>2981</v>
      </c>
    </row>
    <row r="17" spans="1:8" ht="13" x14ac:dyDescent="0.25">
      <c r="A17" s="153" t="s">
        <v>2280</v>
      </c>
      <c r="B17" s="153"/>
      <c r="C17" s="84" t="s">
        <v>1070</v>
      </c>
      <c r="D17" s="14"/>
      <c r="E17" s="14"/>
      <c r="F17" s="152"/>
      <c r="G17" s="151"/>
    </row>
    <row r="18" spans="1:8" ht="13" x14ac:dyDescent="0.25">
      <c r="A18" s="153"/>
      <c r="B18" s="153" t="s">
        <v>2279</v>
      </c>
      <c r="C18" s="85" t="s">
        <v>2465</v>
      </c>
      <c r="D18" s="169" t="s">
        <v>53</v>
      </c>
      <c r="E18" s="128"/>
      <c r="F18" s="148"/>
      <c r="G18" s="151">
        <f>E18*F18</f>
        <v>0</v>
      </c>
      <c r="H18" s="252" t="s">
        <v>2981</v>
      </c>
    </row>
    <row r="19" spans="1:8" x14ac:dyDescent="0.25">
      <c r="A19" s="153"/>
      <c r="B19" s="153" t="s">
        <v>2281</v>
      </c>
      <c r="C19" s="85" t="s">
        <v>1078</v>
      </c>
      <c r="D19" s="128" t="s">
        <v>130</v>
      </c>
      <c r="E19" s="14" t="s">
        <v>2399</v>
      </c>
      <c r="F19" s="152" t="s">
        <v>299</v>
      </c>
      <c r="G19" s="149"/>
    </row>
    <row r="20" spans="1:8" ht="25" x14ac:dyDescent="0.25">
      <c r="A20" s="153"/>
      <c r="B20" s="153" t="s">
        <v>2282</v>
      </c>
      <c r="C20" s="85" t="s">
        <v>1079</v>
      </c>
      <c r="D20" s="169" t="s">
        <v>111</v>
      </c>
      <c r="E20" s="158">
        <f>G19</f>
        <v>0</v>
      </c>
      <c r="F20" s="156"/>
      <c r="G20" s="151">
        <f>E20*F20</f>
        <v>0</v>
      </c>
    </row>
    <row r="21" spans="1:8" x14ac:dyDescent="0.25">
      <c r="A21" s="153"/>
      <c r="B21" s="153"/>
      <c r="C21" s="85"/>
      <c r="D21" s="128"/>
      <c r="E21" s="14"/>
      <c r="F21" s="152"/>
      <c r="G21" s="151"/>
    </row>
    <row r="22" spans="1:8" x14ac:dyDescent="0.25">
      <c r="A22" s="153"/>
      <c r="B22" s="153"/>
      <c r="C22" s="85"/>
      <c r="D22" s="128"/>
      <c r="E22" s="14"/>
      <c r="F22" s="152"/>
      <c r="G22" s="151"/>
    </row>
    <row r="23" spans="1:8" ht="13" x14ac:dyDescent="0.25">
      <c r="A23" s="153"/>
      <c r="B23" s="153"/>
      <c r="C23" s="84"/>
      <c r="D23" s="128"/>
      <c r="E23" s="14"/>
      <c r="F23" s="152"/>
      <c r="G23" s="151"/>
    </row>
    <row r="24" spans="1:8" x14ac:dyDescent="0.25">
      <c r="A24" s="134" t="s">
        <v>19</v>
      </c>
      <c r="B24" s="134"/>
      <c r="C24" s="134"/>
      <c r="E24" s="146"/>
      <c r="F24" s="159"/>
      <c r="G24" s="136">
        <f>SUM(G5:G23)</f>
        <v>0</v>
      </c>
    </row>
    <row r="25" spans="1:8" x14ac:dyDescent="0.25">
      <c r="D25" s="194"/>
    </row>
    <row r="1048300" spans="4:4" x14ac:dyDescent="0.25">
      <c r="D1048300" s="49"/>
    </row>
  </sheetData>
  <mergeCells count="1">
    <mergeCell ref="D1:G1"/>
  </mergeCells>
  <pageMargins left="0.75" right="0.75" top="1" bottom="1" header="0.5" footer="0.5"/>
  <pageSetup paperSize="9" scale="58" orientation="portrait" r:id="rId1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1B433-D2CE-47E6-BB24-03DDB4B3A950}">
  <dimension ref="A1:H1048291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6328125" style="37" customWidth="1"/>
    <col min="2" max="2" width="11.08984375" style="37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2283</v>
      </c>
      <c r="B1" s="36"/>
      <c r="C1" s="36"/>
      <c r="D1" s="533" t="s">
        <v>2284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81"/>
      <c r="G3" s="77"/>
    </row>
    <row r="4" spans="1:8" x14ac:dyDescent="0.25">
      <c r="A4" s="153"/>
      <c r="B4" s="153"/>
      <c r="C4" s="59"/>
      <c r="D4" s="14"/>
      <c r="E4" s="14"/>
      <c r="F4" s="152"/>
      <c r="G4" s="151"/>
    </row>
    <row r="5" spans="1:8" ht="26" x14ac:dyDescent="0.25">
      <c r="A5" s="153" t="s">
        <v>2285</v>
      </c>
      <c r="B5" s="153"/>
      <c r="C5" s="84" t="s">
        <v>1071</v>
      </c>
      <c r="D5" s="128" t="s">
        <v>18</v>
      </c>
      <c r="E5" s="14" t="s">
        <v>2397</v>
      </c>
      <c r="F5" s="152" t="s">
        <v>2398</v>
      </c>
      <c r="G5" s="149"/>
    </row>
    <row r="6" spans="1:8" ht="14.5" x14ac:dyDescent="0.25">
      <c r="A6" s="153" t="s">
        <v>2286</v>
      </c>
      <c r="B6" s="153"/>
      <c r="C6" s="84" t="s">
        <v>1072</v>
      </c>
      <c r="D6" s="128" t="s">
        <v>1007</v>
      </c>
      <c r="E6" s="128"/>
      <c r="F6" s="148"/>
      <c r="G6" s="151">
        <f>E6*F6</f>
        <v>0</v>
      </c>
    </row>
    <row r="7" spans="1:8" ht="39" x14ac:dyDescent="0.25">
      <c r="A7" s="153" t="s">
        <v>2287</v>
      </c>
      <c r="B7" s="153"/>
      <c r="C7" s="84" t="s">
        <v>2288</v>
      </c>
      <c r="D7" s="14"/>
      <c r="E7" s="14"/>
      <c r="F7" s="152"/>
      <c r="G7" s="151"/>
    </row>
    <row r="8" spans="1:8" ht="26" x14ac:dyDescent="0.25">
      <c r="A8" s="153"/>
      <c r="B8" s="153" t="s">
        <v>2290</v>
      </c>
      <c r="C8" s="85" t="s">
        <v>2943</v>
      </c>
      <c r="D8" s="128" t="s">
        <v>1007</v>
      </c>
      <c r="E8" s="128"/>
      <c r="F8" s="148"/>
      <c r="G8" s="151">
        <f>E8*F8</f>
        <v>0</v>
      </c>
      <c r="H8" s="252" t="s">
        <v>2981</v>
      </c>
    </row>
    <row r="9" spans="1:8" ht="37.5" x14ac:dyDescent="0.25">
      <c r="A9" s="153"/>
      <c r="B9" s="153" t="s">
        <v>2291</v>
      </c>
      <c r="C9" s="85" t="s">
        <v>2289</v>
      </c>
      <c r="D9" s="128" t="s">
        <v>1007</v>
      </c>
      <c r="E9" s="128"/>
      <c r="F9" s="148"/>
      <c r="G9" s="151">
        <f>E9*F9</f>
        <v>0</v>
      </c>
      <c r="H9" s="252" t="s">
        <v>2981</v>
      </c>
    </row>
    <row r="10" spans="1:8" ht="14.5" x14ac:dyDescent="0.25">
      <c r="A10" s="153" t="s">
        <v>2292</v>
      </c>
      <c r="B10" s="153"/>
      <c r="C10" s="84" t="s">
        <v>2293</v>
      </c>
      <c r="D10" s="128" t="s">
        <v>1007</v>
      </c>
      <c r="E10" s="128"/>
      <c r="F10" s="148"/>
      <c r="G10" s="151">
        <f>E10*F10</f>
        <v>0</v>
      </c>
    </row>
    <row r="11" spans="1:8" ht="13" x14ac:dyDescent="0.25">
      <c r="A11" s="153" t="s">
        <v>2294</v>
      </c>
      <c r="B11" s="153"/>
      <c r="C11" s="84" t="s">
        <v>2295</v>
      </c>
      <c r="D11" s="128" t="s">
        <v>130</v>
      </c>
      <c r="E11" s="14" t="s">
        <v>2399</v>
      </c>
      <c r="F11" s="14" t="s">
        <v>299</v>
      </c>
      <c r="G11" s="149"/>
    </row>
    <row r="12" spans="1:8" ht="13" x14ac:dyDescent="0.25">
      <c r="A12" s="153"/>
      <c r="B12" s="153"/>
      <c r="C12" s="84"/>
      <c r="D12" s="14"/>
      <c r="E12" s="14"/>
      <c r="F12" s="152"/>
      <c r="G12" s="151"/>
    </row>
    <row r="13" spans="1:8" ht="13" x14ac:dyDescent="0.25">
      <c r="A13" s="153"/>
      <c r="B13" s="153"/>
      <c r="C13" s="84"/>
      <c r="D13" s="14"/>
      <c r="E13" s="14"/>
      <c r="F13" s="152"/>
      <c r="G13" s="151"/>
    </row>
    <row r="14" spans="1:8" ht="13" x14ac:dyDescent="0.25">
      <c r="A14" s="153"/>
      <c r="B14" s="153"/>
      <c r="C14" s="84"/>
      <c r="D14" s="14"/>
      <c r="E14" s="14"/>
      <c r="F14" s="152"/>
      <c r="G14" s="151"/>
    </row>
    <row r="15" spans="1:8" x14ac:dyDescent="0.25">
      <c r="A15" s="134" t="s">
        <v>19</v>
      </c>
      <c r="B15" s="134"/>
      <c r="C15" s="134"/>
      <c r="D15"/>
      <c r="E15" s="146"/>
      <c r="F15" s="159"/>
      <c r="G15" s="136">
        <f>SUM(G5:G14)</f>
        <v>0</v>
      </c>
    </row>
    <row r="16" spans="1:8" x14ac:dyDescent="0.25">
      <c r="D16" s="194"/>
    </row>
    <row r="1048291" spans="4:4" x14ac:dyDescent="0.25">
      <c r="D1048291" s="49"/>
    </row>
  </sheetData>
  <mergeCells count="1">
    <mergeCell ref="D1:G1"/>
  </mergeCells>
  <pageMargins left="0.75" right="0.75" top="1" bottom="1" header="0.5" footer="0.5"/>
  <pageSetup paperSize="9" scale="58" orientation="portrait" r:id="rId1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7209B-DCB1-46F3-8582-9996CEA9590B}">
  <dimension ref="A1:H1048288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6328125" style="37" customWidth="1"/>
    <col min="2" max="2" width="11.08984375" style="37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2296</v>
      </c>
      <c r="B1" s="36"/>
      <c r="C1" s="36"/>
      <c r="D1" s="533" t="s">
        <v>2297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5"/>
      <c r="G3" s="4"/>
    </row>
    <row r="4" spans="1:8" x14ac:dyDescent="0.25">
      <c r="A4" s="153"/>
      <c r="B4" s="153"/>
      <c r="C4" s="59"/>
      <c r="D4" s="14"/>
      <c r="E4" s="14"/>
      <c r="F4" s="14"/>
      <c r="G4" s="13"/>
    </row>
    <row r="5" spans="1:8" ht="26" x14ac:dyDescent="0.25">
      <c r="A5" s="153" t="s">
        <v>2298</v>
      </c>
      <c r="B5" s="153"/>
      <c r="C5" s="233" t="s">
        <v>2944</v>
      </c>
      <c r="D5" s="128" t="s">
        <v>1007</v>
      </c>
      <c r="E5" s="128"/>
      <c r="F5" s="148"/>
      <c r="G5" s="151">
        <f>E5*F5</f>
        <v>0</v>
      </c>
      <c r="H5" s="252" t="s">
        <v>2981</v>
      </c>
    </row>
    <row r="6" spans="1:8" ht="26" x14ac:dyDescent="0.25">
      <c r="A6" s="153" t="s">
        <v>2299</v>
      </c>
      <c r="B6" s="153"/>
      <c r="C6" s="233" t="s">
        <v>2945</v>
      </c>
      <c r="D6" s="128" t="s">
        <v>1007</v>
      </c>
      <c r="E6" s="128"/>
      <c r="F6" s="148"/>
      <c r="G6" s="151">
        <f>E6*F6</f>
        <v>0</v>
      </c>
      <c r="H6" s="252" t="s">
        <v>2981</v>
      </c>
    </row>
    <row r="7" spans="1:8" ht="26" x14ac:dyDescent="0.25">
      <c r="A7" s="153" t="s">
        <v>2300</v>
      </c>
      <c r="B7" s="153"/>
      <c r="C7" s="84" t="s">
        <v>2301</v>
      </c>
      <c r="D7" s="128" t="s">
        <v>18</v>
      </c>
      <c r="E7" s="14" t="s">
        <v>2397</v>
      </c>
      <c r="F7" s="14" t="s">
        <v>2398</v>
      </c>
      <c r="G7" s="149"/>
    </row>
    <row r="8" spans="1:8" ht="14.5" x14ac:dyDescent="0.25">
      <c r="A8" s="153" t="s">
        <v>2302</v>
      </c>
      <c r="B8" s="153"/>
      <c r="C8" s="84" t="s">
        <v>1073</v>
      </c>
      <c r="D8" s="128" t="s">
        <v>1007</v>
      </c>
      <c r="E8" s="128"/>
      <c r="F8" s="148"/>
      <c r="G8" s="151">
        <f>E8*F8</f>
        <v>0</v>
      </c>
    </row>
    <row r="9" spans="1:8" x14ac:dyDescent="0.25">
      <c r="A9" s="153"/>
      <c r="B9" s="153"/>
      <c r="C9" s="85"/>
      <c r="D9" s="97"/>
      <c r="E9" s="14"/>
      <c r="F9" s="152"/>
      <c r="G9" s="151"/>
    </row>
    <row r="10" spans="1:8" ht="13" x14ac:dyDescent="0.25">
      <c r="A10" s="153"/>
      <c r="B10" s="153"/>
      <c r="C10" s="84"/>
      <c r="D10" s="97"/>
      <c r="E10" s="14"/>
      <c r="F10" s="152"/>
      <c r="G10" s="151"/>
    </row>
    <row r="11" spans="1:8" ht="13" x14ac:dyDescent="0.25">
      <c r="A11" s="153"/>
      <c r="B11" s="153"/>
      <c r="C11" s="84"/>
      <c r="D11" s="14"/>
      <c r="E11" s="14"/>
      <c r="F11" s="152"/>
      <c r="G11" s="151"/>
    </row>
    <row r="12" spans="1:8" x14ac:dyDescent="0.25">
      <c r="A12" s="134" t="s">
        <v>19</v>
      </c>
      <c r="B12" s="134"/>
      <c r="C12" s="134"/>
      <c r="D12"/>
      <c r="E12" s="146"/>
      <c r="F12" s="159"/>
      <c r="G12" s="136">
        <f>SUM(G5:G11)</f>
        <v>0</v>
      </c>
    </row>
    <row r="13" spans="1:8" x14ac:dyDescent="0.25">
      <c r="D13" s="194"/>
    </row>
    <row r="1048288" spans="4:4" x14ac:dyDescent="0.25">
      <c r="D1048288" s="49"/>
    </row>
  </sheetData>
  <mergeCells count="1">
    <mergeCell ref="D1:G1"/>
  </mergeCells>
  <pageMargins left="0.75" right="0.75" top="1" bottom="1" header="0.5" footer="0.5"/>
  <pageSetup paperSize="9" scale="58" orientation="portrait" r:id="rId1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E2E56-3CD7-4433-BD84-2CDEF965D4AC}">
  <dimension ref="A1:H1048299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6328125" style="37" customWidth="1"/>
    <col min="2" max="2" width="11.08984375" style="37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2303</v>
      </c>
      <c r="B1" s="36"/>
      <c r="C1" s="36"/>
      <c r="D1" s="533" t="s">
        <v>2304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81"/>
      <c r="G3" s="77"/>
    </row>
    <row r="4" spans="1:8" x14ac:dyDescent="0.25">
      <c r="A4" s="153"/>
      <c r="B4" s="153"/>
      <c r="C4" s="59"/>
      <c r="D4" s="14"/>
      <c r="E4" s="14"/>
      <c r="F4" s="152"/>
      <c r="G4" s="151"/>
    </row>
    <row r="5" spans="1:8" ht="26" x14ac:dyDescent="0.25">
      <c r="A5" s="153" t="s">
        <v>2305</v>
      </c>
      <c r="B5" s="153"/>
      <c r="C5" s="233" t="s">
        <v>2946</v>
      </c>
      <c r="D5" s="128" t="s">
        <v>132</v>
      </c>
      <c r="E5" s="128"/>
      <c r="F5" s="148"/>
      <c r="G5" s="151">
        <f>E5*F5</f>
        <v>0</v>
      </c>
      <c r="H5" s="252" t="s">
        <v>2981</v>
      </c>
    </row>
    <row r="6" spans="1:8" ht="13" x14ac:dyDescent="0.25">
      <c r="A6" s="153" t="s">
        <v>2306</v>
      </c>
      <c r="B6" s="153"/>
      <c r="C6" s="233" t="s">
        <v>2307</v>
      </c>
      <c r="D6" s="14"/>
      <c r="E6" s="14"/>
      <c r="F6" s="152"/>
      <c r="G6" s="151"/>
    </row>
    <row r="7" spans="1:8" ht="26" x14ac:dyDescent="0.25">
      <c r="A7" s="153"/>
      <c r="B7" s="153" t="s">
        <v>2308</v>
      </c>
      <c r="C7" s="226" t="s">
        <v>2947</v>
      </c>
      <c r="D7" s="128" t="s">
        <v>1007</v>
      </c>
      <c r="E7" s="128"/>
      <c r="F7" s="148"/>
      <c r="G7" s="151">
        <f>E7*F7</f>
        <v>0</v>
      </c>
      <c r="H7" s="252" t="s">
        <v>2981</v>
      </c>
    </row>
    <row r="8" spans="1:8" ht="25.5" x14ac:dyDescent="0.25">
      <c r="A8" s="153"/>
      <c r="B8" s="153" t="s">
        <v>2309</v>
      </c>
      <c r="C8" s="226" t="s">
        <v>2948</v>
      </c>
      <c r="D8" s="128" t="s">
        <v>53</v>
      </c>
      <c r="E8" s="128"/>
      <c r="F8" s="148"/>
      <c r="G8" s="151">
        <f>E8*F8</f>
        <v>0</v>
      </c>
      <c r="H8" s="252" t="s">
        <v>2981</v>
      </c>
    </row>
    <row r="9" spans="1:8" ht="13" x14ac:dyDescent="0.25">
      <c r="A9" s="153" t="s">
        <v>2310</v>
      </c>
      <c r="B9" s="153"/>
      <c r="C9" s="233" t="s">
        <v>2311</v>
      </c>
      <c r="D9" s="97"/>
      <c r="E9" s="14"/>
      <c r="F9" s="152"/>
      <c r="G9" s="151"/>
    </row>
    <row r="10" spans="1:8" ht="13" x14ac:dyDescent="0.25">
      <c r="A10" s="153"/>
      <c r="B10" s="153" t="s">
        <v>2312</v>
      </c>
      <c r="C10" s="226" t="s">
        <v>2949</v>
      </c>
      <c r="D10" s="169" t="s">
        <v>460</v>
      </c>
      <c r="E10" s="128"/>
      <c r="F10" s="148"/>
      <c r="G10" s="151">
        <f>E10*F10</f>
        <v>0</v>
      </c>
      <c r="H10" s="252" t="s">
        <v>2981</v>
      </c>
    </row>
    <row r="11" spans="1:8" ht="13" x14ac:dyDescent="0.25">
      <c r="A11" s="153"/>
      <c r="B11" s="153" t="s">
        <v>2313</v>
      </c>
      <c r="C11" s="226" t="s">
        <v>2950</v>
      </c>
      <c r="D11" s="128" t="s">
        <v>129</v>
      </c>
      <c r="E11" s="128"/>
      <c r="F11" s="148"/>
      <c r="G11" s="151">
        <f>E11*F11</f>
        <v>0</v>
      </c>
      <c r="H11" s="252" t="s">
        <v>2981</v>
      </c>
    </row>
    <row r="12" spans="1:8" ht="13" x14ac:dyDescent="0.25">
      <c r="A12" s="153" t="s">
        <v>2314</v>
      </c>
      <c r="B12" s="153"/>
      <c r="C12" s="233" t="s">
        <v>2315</v>
      </c>
      <c r="D12" s="14"/>
      <c r="E12" s="14"/>
      <c r="F12" s="152"/>
      <c r="G12" s="151"/>
    </row>
    <row r="13" spans="1:8" ht="26" x14ac:dyDescent="0.25">
      <c r="A13" s="153"/>
      <c r="B13" s="153" t="s">
        <v>2316</v>
      </c>
      <c r="C13" s="226" t="s">
        <v>2951</v>
      </c>
      <c r="D13" s="128" t="s">
        <v>132</v>
      </c>
      <c r="E13" s="128"/>
      <c r="F13" s="148"/>
      <c r="G13" s="151">
        <f t="shared" ref="G13:G19" si="0">E13*F13</f>
        <v>0</v>
      </c>
      <c r="H13" s="252" t="s">
        <v>2981</v>
      </c>
    </row>
    <row r="14" spans="1:8" ht="13" x14ac:dyDescent="0.25">
      <c r="A14" s="153"/>
      <c r="B14" s="153" t="s">
        <v>2317</v>
      </c>
      <c r="C14" s="226" t="s">
        <v>2952</v>
      </c>
      <c r="D14" s="128" t="s">
        <v>129</v>
      </c>
      <c r="E14" s="128"/>
      <c r="F14" s="148"/>
      <c r="G14" s="151">
        <f t="shared" si="0"/>
        <v>0</v>
      </c>
      <c r="H14" s="252" t="s">
        <v>2981</v>
      </c>
    </row>
    <row r="15" spans="1:8" ht="13" x14ac:dyDescent="0.25">
      <c r="A15" s="153"/>
      <c r="B15" s="153" t="s">
        <v>2318</v>
      </c>
      <c r="C15" s="226" t="s">
        <v>2953</v>
      </c>
      <c r="D15" s="169" t="s">
        <v>132</v>
      </c>
      <c r="E15" s="128"/>
      <c r="F15" s="148"/>
      <c r="G15" s="151">
        <f t="shared" si="0"/>
        <v>0</v>
      </c>
      <c r="H15" s="252" t="s">
        <v>2981</v>
      </c>
    </row>
    <row r="16" spans="1:8" ht="13" x14ac:dyDescent="0.25">
      <c r="A16" s="153"/>
      <c r="B16" s="153" t="s">
        <v>2319</v>
      </c>
      <c r="C16" s="226" t="s">
        <v>2954</v>
      </c>
      <c r="D16" s="128" t="s">
        <v>132</v>
      </c>
      <c r="E16" s="128"/>
      <c r="F16" s="148"/>
      <c r="G16" s="151">
        <f t="shared" si="0"/>
        <v>0</v>
      </c>
      <c r="H16" s="252" t="s">
        <v>2981</v>
      </c>
    </row>
    <row r="17" spans="1:8" ht="26" x14ac:dyDescent="0.25">
      <c r="A17" s="153"/>
      <c r="B17" s="153" t="s">
        <v>2320</v>
      </c>
      <c r="C17" s="226" t="s">
        <v>2955</v>
      </c>
      <c r="D17" s="128" t="s">
        <v>1007</v>
      </c>
      <c r="E17" s="128"/>
      <c r="F17" s="148"/>
      <c r="G17" s="151">
        <f t="shared" si="0"/>
        <v>0</v>
      </c>
      <c r="H17" s="252" t="s">
        <v>2981</v>
      </c>
    </row>
    <row r="18" spans="1:8" ht="26" x14ac:dyDescent="0.25">
      <c r="A18" s="153" t="s">
        <v>2321</v>
      </c>
      <c r="B18" s="153"/>
      <c r="C18" s="233" t="s">
        <v>2956</v>
      </c>
      <c r="D18" s="169" t="s">
        <v>132</v>
      </c>
      <c r="E18" s="128"/>
      <c r="F18" s="148"/>
      <c r="G18" s="151">
        <f t="shared" si="0"/>
        <v>0</v>
      </c>
      <c r="H18" s="252" t="s">
        <v>2981</v>
      </c>
    </row>
    <row r="19" spans="1:8" ht="26" x14ac:dyDescent="0.25">
      <c r="A19" s="153" t="s">
        <v>2322</v>
      </c>
      <c r="B19" s="153"/>
      <c r="C19" s="233" t="s">
        <v>2957</v>
      </c>
      <c r="D19" s="128" t="s">
        <v>1007</v>
      </c>
      <c r="E19" s="128"/>
      <c r="F19" s="148"/>
      <c r="G19" s="151">
        <f t="shared" si="0"/>
        <v>0</v>
      </c>
      <c r="H19" s="252" t="s">
        <v>2981</v>
      </c>
    </row>
    <row r="20" spans="1:8" x14ac:dyDescent="0.25">
      <c r="A20" s="153"/>
      <c r="B20" s="153"/>
      <c r="C20" s="85"/>
      <c r="D20" s="97"/>
      <c r="E20" s="14"/>
      <c r="F20" s="152"/>
      <c r="G20" s="151"/>
    </row>
    <row r="21" spans="1:8" x14ac:dyDescent="0.25">
      <c r="A21" s="153"/>
      <c r="B21" s="153"/>
      <c r="C21" s="85"/>
      <c r="D21" s="14"/>
      <c r="E21" s="14"/>
      <c r="F21" s="152"/>
      <c r="G21" s="151"/>
    </row>
    <row r="22" spans="1:8" x14ac:dyDescent="0.25">
      <c r="A22" s="153"/>
      <c r="B22" s="153"/>
      <c r="C22" s="85"/>
      <c r="D22" s="14"/>
      <c r="E22" s="14"/>
      <c r="F22" s="152"/>
      <c r="G22" s="151"/>
    </row>
    <row r="23" spans="1:8" x14ac:dyDescent="0.25">
      <c r="A23" s="134" t="s">
        <v>19</v>
      </c>
      <c r="B23" s="134"/>
      <c r="C23" s="134"/>
      <c r="D23"/>
      <c r="E23" s="146"/>
      <c r="F23" s="159"/>
      <c r="G23" s="136">
        <f>SUM(G5:G22)</f>
        <v>0</v>
      </c>
    </row>
    <row r="24" spans="1:8" x14ac:dyDescent="0.25">
      <c r="D24" s="194"/>
    </row>
    <row r="1048299" spans="4:4" x14ac:dyDescent="0.25">
      <c r="D1048299" s="49"/>
    </row>
  </sheetData>
  <mergeCells count="1">
    <mergeCell ref="D1:G1"/>
  </mergeCells>
  <phoneticPr fontId="8" type="noConversion"/>
  <pageMargins left="0.75" right="0.75" top="1" bottom="1" header="0.5" footer="0.5"/>
  <pageSetup paperSize="9" scale="58" orientation="portrait" r:id="rId1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BAFF1-A86C-4258-8196-252DBA13CB28}">
  <dimension ref="A1:H1048317"/>
  <sheetViews>
    <sheetView view="pageBreakPreview" topLeftCell="A10" zoomScaleNormal="100" zoomScaleSheetLayoutView="100" workbookViewId="0">
      <selection activeCell="D1" sqref="D1:G1"/>
    </sheetView>
  </sheetViews>
  <sheetFormatPr defaultRowHeight="12.5" x14ac:dyDescent="0.25"/>
  <cols>
    <col min="1" max="1" width="9.6328125" style="37" customWidth="1"/>
    <col min="2" max="2" width="11.08984375" style="37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2323</v>
      </c>
      <c r="B1" s="36"/>
      <c r="C1" s="36"/>
      <c r="D1" s="533" t="s">
        <v>2324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81"/>
      <c r="G3" s="77"/>
    </row>
    <row r="4" spans="1:8" x14ac:dyDescent="0.25">
      <c r="A4" s="153"/>
      <c r="B4" s="153"/>
      <c r="C4" s="59"/>
      <c r="D4" s="14"/>
      <c r="E4" s="14"/>
      <c r="F4" s="152"/>
      <c r="G4" s="151"/>
    </row>
    <row r="5" spans="1:8" ht="26" x14ac:dyDescent="0.25">
      <c r="A5" s="153" t="s">
        <v>2327</v>
      </c>
      <c r="B5" s="153"/>
      <c r="C5" s="233" t="s">
        <v>2958</v>
      </c>
      <c r="D5" s="128" t="s">
        <v>53</v>
      </c>
      <c r="E5" s="128"/>
      <c r="F5" s="148"/>
      <c r="G5" s="151">
        <f>E5*F5</f>
        <v>0</v>
      </c>
      <c r="H5" s="252" t="s">
        <v>2981</v>
      </c>
    </row>
    <row r="6" spans="1:8" ht="26" x14ac:dyDescent="0.25">
      <c r="A6" s="153" t="s">
        <v>2326</v>
      </c>
      <c r="B6" s="153"/>
      <c r="C6" s="233" t="s">
        <v>2959</v>
      </c>
      <c r="D6" s="128" t="s">
        <v>132</v>
      </c>
      <c r="E6" s="128"/>
      <c r="F6" s="148"/>
      <c r="G6" s="151">
        <f>E6*F6</f>
        <v>0</v>
      </c>
      <c r="H6" s="252" t="s">
        <v>2981</v>
      </c>
    </row>
    <row r="7" spans="1:8" ht="13" x14ac:dyDescent="0.25">
      <c r="A7" s="153" t="s">
        <v>2328</v>
      </c>
      <c r="B7" s="153"/>
      <c r="C7" s="84" t="s">
        <v>2329</v>
      </c>
      <c r="D7" s="14"/>
      <c r="E7" s="14"/>
      <c r="F7" s="152"/>
      <c r="G7" s="151"/>
    </row>
    <row r="8" spans="1:8" ht="13" x14ac:dyDescent="0.25">
      <c r="A8" s="153"/>
      <c r="B8" s="153" t="s">
        <v>2330</v>
      </c>
      <c r="C8" s="226" t="s">
        <v>2960</v>
      </c>
      <c r="D8" s="128" t="s">
        <v>53</v>
      </c>
      <c r="E8" s="128"/>
      <c r="F8" s="148"/>
      <c r="G8" s="151">
        <f>E8*F8</f>
        <v>0</v>
      </c>
      <c r="H8" s="252" t="s">
        <v>2981</v>
      </c>
    </row>
    <row r="9" spans="1:8" ht="26" x14ac:dyDescent="0.25">
      <c r="A9" s="153" t="s">
        <v>2331</v>
      </c>
      <c r="B9" s="153"/>
      <c r="C9" s="233" t="s">
        <v>2332</v>
      </c>
      <c r="D9" s="97"/>
      <c r="E9" s="14"/>
      <c r="F9" s="152"/>
      <c r="G9" s="151"/>
    </row>
    <row r="10" spans="1:8" ht="13" x14ac:dyDescent="0.25">
      <c r="A10" s="153"/>
      <c r="B10" s="153" t="s">
        <v>2333</v>
      </c>
      <c r="C10" s="226" t="s">
        <v>2865</v>
      </c>
      <c r="D10" s="169" t="s">
        <v>132</v>
      </c>
      <c r="E10" s="128"/>
      <c r="F10" s="148"/>
      <c r="G10" s="151">
        <f>E10*F10</f>
        <v>0</v>
      </c>
      <c r="H10" s="252" t="s">
        <v>2981</v>
      </c>
    </row>
    <row r="11" spans="1:8" ht="13" x14ac:dyDescent="0.25">
      <c r="A11" s="153"/>
      <c r="B11" s="153" t="s">
        <v>2334</v>
      </c>
      <c r="C11" s="226" t="s">
        <v>2866</v>
      </c>
      <c r="D11" s="128" t="s">
        <v>132</v>
      </c>
      <c r="E11" s="128"/>
      <c r="F11" s="148"/>
      <c r="G11" s="151">
        <f>E11*F11</f>
        <v>0</v>
      </c>
      <c r="H11" s="252" t="s">
        <v>2981</v>
      </c>
    </row>
    <row r="12" spans="1:8" ht="39" x14ac:dyDescent="0.25">
      <c r="A12" s="153" t="s">
        <v>2335</v>
      </c>
      <c r="B12" s="153"/>
      <c r="C12" s="233" t="s">
        <v>2961</v>
      </c>
      <c r="D12" s="14"/>
      <c r="E12" s="14"/>
      <c r="F12" s="152"/>
      <c r="G12" s="151"/>
    </row>
    <row r="13" spans="1:8" ht="13" x14ac:dyDescent="0.25">
      <c r="A13" s="153"/>
      <c r="B13" s="153" t="s">
        <v>2336</v>
      </c>
      <c r="C13" s="226" t="s">
        <v>2962</v>
      </c>
      <c r="D13" s="128" t="s">
        <v>132</v>
      </c>
      <c r="E13" s="128"/>
      <c r="F13" s="148"/>
      <c r="G13" s="151">
        <f>E13*F13</f>
        <v>0</v>
      </c>
      <c r="H13" s="252" t="s">
        <v>2981</v>
      </c>
    </row>
    <row r="14" spans="1:8" ht="13" x14ac:dyDescent="0.25">
      <c r="A14" s="153"/>
      <c r="B14" s="153" t="s">
        <v>2337</v>
      </c>
      <c r="C14" s="226" t="s">
        <v>2866</v>
      </c>
      <c r="D14" s="128" t="s">
        <v>132</v>
      </c>
      <c r="E14" s="128"/>
      <c r="F14" s="148"/>
      <c r="G14" s="151">
        <f>E14*F14</f>
        <v>0</v>
      </c>
      <c r="H14" s="252" t="s">
        <v>2981</v>
      </c>
    </row>
    <row r="15" spans="1:8" ht="13" x14ac:dyDescent="0.25">
      <c r="A15" s="153" t="s">
        <v>2338</v>
      </c>
      <c r="B15" s="153"/>
      <c r="C15" s="233" t="s">
        <v>2963</v>
      </c>
      <c r="D15" s="169" t="s">
        <v>53</v>
      </c>
      <c r="E15" s="128"/>
      <c r="F15" s="148"/>
      <c r="G15" s="151">
        <f>E15*F15</f>
        <v>0</v>
      </c>
      <c r="H15" s="252" t="s">
        <v>2981</v>
      </c>
    </row>
    <row r="16" spans="1:8" ht="26" x14ac:dyDescent="0.25">
      <c r="A16" s="153" t="s">
        <v>2339</v>
      </c>
      <c r="B16" s="153"/>
      <c r="C16" s="233" t="s">
        <v>2964</v>
      </c>
      <c r="D16" s="128" t="s">
        <v>1007</v>
      </c>
      <c r="E16" s="128"/>
      <c r="F16" s="148"/>
      <c r="G16" s="151">
        <f>E16*F16</f>
        <v>0</v>
      </c>
      <c r="H16" s="252" t="s">
        <v>2981</v>
      </c>
    </row>
    <row r="17" spans="1:8" ht="26" x14ac:dyDescent="0.25">
      <c r="A17" s="153" t="s">
        <v>2340</v>
      </c>
      <c r="B17" s="153"/>
      <c r="C17" s="233" t="s">
        <v>2965</v>
      </c>
      <c r="D17" s="128" t="s">
        <v>132</v>
      </c>
      <c r="E17" s="128"/>
      <c r="F17" s="148"/>
      <c r="G17" s="151">
        <f>E17*F17</f>
        <v>0</v>
      </c>
      <c r="H17" s="252" t="s">
        <v>2981</v>
      </c>
    </row>
    <row r="18" spans="1:8" ht="26" x14ac:dyDescent="0.25">
      <c r="A18" s="153" t="s">
        <v>2341</v>
      </c>
      <c r="B18" s="153"/>
      <c r="C18" s="233" t="s">
        <v>2966</v>
      </c>
      <c r="D18" s="97"/>
      <c r="E18" s="14"/>
      <c r="F18" s="152"/>
      <c r="G18" s="151"/>
      <c r="H18" s="252" t="s">
        <v>2981</v>
      </c>
    </row>
    <row r="19" spans="1:8" x14ac:dyDescent="0.25">
      <c r="A19" s="153"/>
      <c r="B19" s="153" t="s">
        <v>2345</v>
      </c>
      <c r="C19" s="226" t="s">
        <v>2342</v>
      </c>
      <c r="D19" s="128" t="s">
        <v>132</v>
      </c>
      <c r="E19" s="128"/>
      <c r="F19" s="148"/>
      <c r="G19" s="151">
        <f>E19*F19</f>
        <v>0</v>
      </c>
    </row>
    <row r="20" spans="1:8" x14ac:dyDescent="0.25">
      <c r="A20" s="153"/>
      <c r="B20" s="153" t="s">
        <v>2344</v>
      </c>
      <c r="C20" s="226" t="s">
        <v>2343</v>
      </c>
      <c r="D20" s="169" t="s">
        <v>132</v>
      </c>
      <c r="E20" s="128"/>
      <c r="F20" s="148"/>
      <c r="G20" s="151">
        <f>E20*F20</f>
        <v>0</v>
      </c>
    </row>
    <row r="21" spans="1:8" ht="26" x14ac:dyDescent="0.25">
      <c r="A21" s="153" t="s">
        <v>2346</v>
      </c>
      <c r="B21" s="153"/>
      <c r="C21" s="233" t="s">
        <v>2967</v>
      </c>
      <c r="D21" s="128" t="s">
        <v>132</v>
      </c>
      <c r="E21" s="128"/>
      <c r="F21" s="148"/>
      <c r="G21" s="151">
        <f>E21*F21</f>
        <v>0</v>
      </c>
      <c r="H21" s="252" t="s">
        <v>2981</v>
      </c>
    </row>
    <row r="22" spans="1:8" ht="26" x14ac:dyDescent="0.25">
      <c r="A22" s="153" t="s">
        <v>2347</v>
      </c>
      <c r="B22" s="153"/>
      <c r="C22" s="233" t="s">
        <v>2968</v>
      </c>
      <c r="D22" s="128" t="s">
        <v>132</v>
      </c>
      <c r="E22" s="128"/>
      <c r="F22" s="148"/>
      <c r="G22" s="151">
        <f>E22*F22</f>
        <v>0</v>
      </c>
      <c r="H22" s="252" t="s">
        <v>2981</v>
      </c>
    </row>
    <row r="23" spans="1:8" ht="13" x14ac:dyDescent="0.25">
      <c r="A23" s="153" t="s">
        <v>2325</v>
      </c>
      <c r="B23" s="153"/>
      <c r="C23" s="233" t="s">
        <v>2348</v>
      </c>
      <c r="D23" s="14"/>
      <c r="E23" s="14"/>
      <c r="F23" s="152"/>
      <c r="G23" s="151"/>
    </row>
    <row r="24" spans="1:8" ht="13" x14ac:dyDescent="0.25">
      <c r="A24" s="153"/>
      <c r="B24" s="90" t="s">
        <v>2349</v>
      </c>
      <c r="C24" s="226" t="s">
        <v>2969</v>
      </c>
      <c r="D24" s="128" t="s">
        <v>132</v>
      </c>
      <c r="E24" s="128"/>
      <c r="F24" s="148"/>
      <c r="G24" s="151">
        <f>E24*F24</f>
        <v>0</v>
      </c>
      <c r="H24" s="252" t="s">
        <v>2981</v>
      </c>
    </row>
    <row r="25" spans="1:8" ht="13" x14ac:dyDescent="0.25">
      <c r="A25" s="153"/>
      <c r="B25" s="153" t="s">
        <v>2350</v>
      </c>
      <c r="C25" s="226" t="s">
        <v>2970</v>
      </c>
      <c r="D25" s="128" t="s">
        <v>132</v>
      </c>
      <c r="E25" s="128"/>
      <c r="F25" s="148"/>
      <c r="G25" s="151">
        <f>E25*F25</f>
        <v>0</v>
      </c>
      <c r="H25" s="252" t="s">
        <v>2981</v>
      </c>
    </row>
    <row r="26" spans="1:8" ht="26" x14ac:dyDescent="0.25">
      <c r="A26" s="153" t="s">
        <v>2351</v>
      </c>
      <c r="B26" s="153"/>
      <c r="C26" s="233" t="s">
        <v>2971</v>
      </c>
      <c r="D26" s="128" t="s">
        <v>132</v>
      </c>
      <c r="E26" s="128"/>
      <c r="F26" s="148"/>
      <c r="G26" s="151">
        <f>E26*F26</f>
        <v>0</v>
      </c>
      <c r="H26" s="252" t="s">
        <v>2981</v>
      </c>
    </row>
    <row r="27" spans="1:8" ht="13" x14ac:dyDescent="0.25">
      <c r="A27" s="153" t="s">
        <v>2352</v>
      </c>
      <c r="B27" s="153"/>
      <c r="C27" s="233" t="s">
        <v>2353</v>
      </c>
      <c r="D27" s="14"/>
      <c r="E27" s="14"/>
      <c r="F27" s="152"/>
      <c r="G27" s="151"/>
    </row>
    <row r="28" spans="1:8" x14ac:dyDescent="0.25">
      <c r="A28" s="153"/>
      <c r="B28" s="153" t="s">
        <v>2356</v>
      </c>
      <c r="C28" s="226" t="s">
        <v>2354</v>
      </c>
      <c r="D28" s="169" t="s">
        <v>132</v>
      </c>
      <c r="E28" s="128"/>
      <c r="F28" s="148"/>
      <c r="G28" s="151">
        <f>E28*F28</f>
        <v>0</v>
      </c>
    </row>
    <row r="29" spans="1:8" x14ac:dyDescent="0.25">
      <c r="A29" s="153"/>
      <c r="B29" s="153" t="s">
        <v>2357</v>
      </c>
      <c r="C29" s="226" t="s">
        <v>2355</v>
      </c>
      <c r="D29" s="128" t="s">
        <v>132</v>
      </c>
      <c r="E29" s="128"/>
      <c r="F29" s="148"/>
      <c r="G29" s="151">
        <f>E29*F29</f>
        <v>0</v>
      </c>
    </row>
    <row r="30" spans="1:8" ht="13" x14ac:dyDescent="0.25">
      <c r="A30" s="153" t="s">
        <v>2358</v>
      </c>
      <c r="B30" s="153"/>
      <c r="C30" s="233" t="s">
        <v>2359</v>
      </c>
      <c r="D30" s="14"/>
      <c r="E30" s="14"/>
      <c r="F30" s="152"/>
      <c r="G30" s="151"/>
    </row>
    <row r="31" spans="1:8" ht="13" x14ac:dyDescent="0.25">
      <c r="A31" s="153"/>
      <c r="B31" s="153" t="s">
        <v>2360</v>
      </c>
      <c r="C31" s="226" t="s">
        <v>2972</v>
      </c>
      <c r="D31" s="128" t="s">
        <v>53</v>
      </c>
      <c r="E31" s="128"/>
      <c r="F31" s="148"/>
      <c r="G31" s="151">
        <f>E31*F31</f>
        <v>0</v>
      </c>
      <c r="H31" s="252" t="s">
        <v>2981</v>
      </c>
    </row>
    <row r="32" spans="1:8" ht="13" x14ac:dyDescent="0.25">
      <c r="A32" s="153"/>
      <c r="B32" s="153" t="s">
        <v>2361</v>
      </c>
      <c r="C32" s="226" t="s">
        <v>2972</v>
      </c>
      <c r="D32" s="128" t="s">
        <v>132</v>
      </c>
      <c r="E32" s="128"/>
      <c r="F32" s="148"/>
      <c r="G32" s="151">
        <f>E32*F32</f>
        <v>0</v>
      </c>
      <c r="H32" s="252" t="s">
        <v>2981</v>
      </c>
    </row>
    <row r="33" spans="1:8" ht="14.5" x14ac:dyDescent="0.25">
      <c r="A33" s="153"/>
      <c r="B33" s="153" t="s">
        <v>2362</v>
      </c>
      <c r="C33" s="226" t="s">
        <v>2972</v>
      </c>
      <c r="D33" s="128" t="s">
        <v>1007</v>
      </c>
      <c r="E33" s="128"/>
      <c r="F33" s="148"/>
      <c r="G33" s="151">
        <f>E33*F33</f>
        <v>0</v>
      </c>
      <c r="H33" s="252" t="s">
        <v>2981</v>
      </c>
    </row>
    <row r="34" spans="1:8" ht="13" x14ac:dyDescent="0.25">
      <c r="A34" s="153" t="s">
        <v>2363</v>
      </c>
      <c r="B34" s="153"/>
      <c r="C34" s="84" t="s">
        <v>1074</v>
      </c>
      <c r="D34" s="14"/>
      <c r="E34" s="14"/>
      <c r="F34" s="152"/>
      <c r="G34" s="151"/>
    </row>
    <row r="35" spans="1:8" ht="13" x14ac:dyDescent="0.25">
      <c r="A35" s="153"/>
      <c r="B35" s="153" t="s">
        <v>2364</v>
      </c>
      <c r="C35" s="226" t="s">
        <v>2972</v>
      </c>
      <c r="D35" s="128" t="s">
        <v>53</v>
      </c>
      <c r="E35" s="128"/>
      <c r="F35" s="148"/>
      <c r="G35" s="151">
        <f>E35*F35</f>
        <v>0</v>
      </c>
      <c r="H35" s="252" t="s">
        <v>2981</v>
      </c>
    </row>
    <row r="36" spans="1:8" ht="14.5" x14ac:dyDescent="0.25">
      <c r="A36" s="153"/>
      <c r="B36" s="153" t="s">
        <v>2365</v>
      </c>
      <c r="C36" s="226" t="s">
        <v>2972</v>
      </c>
      <c r="D36" s="128" t="s">
        <v>1007</v>
      </c>
      <c r="E36" s="128"/>
      <c r="F36" s="148"/>
      <c r="G36" s="151">
        <f>E36*F36</f>
        <v>0</v>
      </c>
      <c r="H36" s="252" t="s">
        <v>2981</v>
      </c>
    </row>
    <row r="37" spans="1:8" ht="13" x14ac:dyDescent="0.25">
      <c r="A37" s="153" t="s">
        <v>2366</v>
      </c>
      <c r="B37" s="153"/>
      <c r="C37" s="233" t="s">
        <v>2973</v>
      </c>
      <c r="D37" s="128" t="s">
        <v>130</v>
      </c>
      <c r="E37" s="14" t="s">
        <v>2399</v>
      </c>
      <c r="F37" s="14" t="s">
        <v>299</v>
      </c>
      <c r="G37" s="149"/>
      <c r="H37" s="252" t="s">
        <v>2981</v>
      </c>
    </row>
    <row r="38" spans="1:8" x14ac:dyDescent="0.25">
      <c r="A38" s="153"/>
      <c r="B38" s="153"/>
      <c r="C38" s="85"/>
      <c r="D38" s="97"/>
      <c r="E38" s="14"/>
      <c r="F38" s="152"/>
      <c r="G38" s="151"/>
    </row>
    <row r="39" spans="1:8" x14ac:dyDescent="0.25">
      <c r="A39" s="153"/>
      <c r="B39" s="153"/>
      <c r="C39" s="85"/>
      <c r="D39" s="97"/>
      <c r="E39" s="14"/>
      <c r="F39" s="152"/>
      <c r="G39" s="151"/>
    </row>
    <row r="40" spans="1:8" ht="13" x14ac:dyDescent="0.25">
      <c r="A40" s="153"/>
      <c r="B40" s="153"/>
      <c r="C40" s="84"/>
      <c r="D40" s="14"/>
      <c r="E40" s="14"/>
      <c r="F40" s="152"/>
      <c r="G40" s="151"/>
    </row>
    <row r="41" spans="1:8" x14ac:dyDescent="0.25">
      <c r="A41" s="134" t="s">
        <v>19</v>
      </c>
      <c r="B41" s="134"/>
      <c r="C41" s="134"/>
      <c r="D41"/>
      <c r="E41" s="146"/>
      <c r="F41" s="159"/>
      <c r="G41" s="136">
        <f>SUM(G5:G40)</f>
        <v>0</v>
      </c>
    </row>
    <row r="42" spans="1:8" x14ac:dyDescent="0.25">
      <c r="D42" s="194"/>
    </row>
    <row r="1048317" spans="4:4" x14ac:dyDescent="0.25">
      <c r="D1048317" s="49"/>
    </row>
  </sheetData>
  <mergeCells count="1">
    <mergeCell ref="D1:G1"/>
  </mergeCells>
  <pageMargins left="0.75" right="0.75" top="1" bottom="1" header="0.5" footer="0.5"/>
  <pageSetup paperSize="9" scale="58" orientation="portrait" r:id="rId1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3C140-014B-4EE8-82A3-CA72B512589B}">
  <dimension ref="A1:H1048291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6328125" style="37" customWidth="1"/>
    <col min="2" max="2" width="11.08984375" style="37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2367</v>
      </c>
      <c r="B1" s="36"/>
      <c r="C1" s="36"/>
      <c r="D1" s="533" t="s">
        <v>2368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5"/>
      <c r="G3" s="77"/>
    </row>
    <row r="4" spans="1:8" x14ac:dyDescent="0.25">
      <c r="A4" s="153"/>
      <c r="B4" s="153"/>
      <c r="C4" s="59"/>
      <c r="D4" s="14"/>
      <c r="E4" s="14"/>
      <c r="F4" s="14"/>
      <c r="G4" s="151"/>
    </row>
    <row r="5" spans="1:8" ht="13" x14ac:dyDescent="0.25">
      <c r="A5" s="153" t="s">
        <v>2369</v>
      </c>
      <c r="B5" s="153"/>
      <c r="C5" s="84" t="s">
        <v>1075</v>
      </c>
      <c r="D5" s="14"/>
      <c r="E5" s="14"/>
      <c r="F5" s="14"/>
      <c r="G5" s="151"/>
    </row>
    <row r="6" spans="1:8" ht="25.5" x14ac:dyDescent="0.25">
      <c r="A6" s="153"/>
      <c r="B6" s="153" t="s">
        <v>2370</v>
      </c>
      <c r="C6" s="226" t="s">
        <v>2974</v>
      </c>
      <c r="D6" s="128" t="s">
        <v>18</v>
      </c>
      <c r="E6" s="14" t="s">
        <v>2397</v>
      </c>
      <c r="F6" s="14" t="s">
        <v>2398</v>
      </c>
      <c r="G6" s="149"/>
      <c r="H6" s="252" t="s">
        <v>2981</v>
      </c>
    </row>
    <row r="7" spans="1:8" x14ac:dyDescent="0.25">
      <c r="A7" s="153"/>
      <c r="B7" s="153" t="s">
        <v>2371</v>
      </c>
      <c r="C7" s="226" t="s">
        <v>1080</v>
      </c>
      <c r="D7" s="128" t="s">
        <v>18</v>
      </c>
      <c r="E7" s="14" t="s">
        <v>2397</v>
      </c>
      <c r="F7" s="14" t="s">
        <v>2398</v>
      </c>
      <c r="G7" s="149"/>
    </row>
    <row r="8" spans="1:8" ht="13" x14ac:dyDescent="0.25">
      <c r="A8" s="153" t="s">
        <v>2372</v>
      </c>
      <c r="B8" s="153"/>
      <c r="C8" s="233" t="s">
        <v>1076</v>
      </c>
      <c r="D8" s="14"/>
      <c r="E8" s="14"/>
      <c r="F8" s="14"/>
      <c r="G8" s="151"/>
    </row>
    <row r="9" spans="1:8" ht="25.5" x14ac:dyDescent="0.25">
      <c r="A9" s="153"/>
      <c r="B9" s="153" t="s">
        <v>2373</v>
      </c>
      <c r="C9" s="226" t="s">
        <v>2975</v>
      </c>
      <c r="D9" s="169" t="s">
        <v>18</v>
      </c>
      <c r="E9" s="14" t="s">
        <v>2397</v>
      </c>
      <c r="F9" s="14" t="s">
        <v>2398</v>
      </c>
      <c r="G9" s="149"/>
      <c r="H9" s="252" t="s">
        <v>2981</v>
      </c>
    </row>
    <row r="10" spans="1:8" ht="25" x14ac:dyDescent="0.25">
      <c r="A10" s="153"/>
      <c r="B10" s="153" t="s">
        <v>2374</v>
      </c>
      <c r="C10" s="226" t="s">
        <v>1081</v>
      </c>
      <c r="D10" s="169" t="s">
        <v>18</v>
      </c>
      <c r="E10" s="14" t="s">
        <v>2397</v>
      </c>
      <c r="F10" s="14" t="s">
        <v>2398</v>
      </c>
      <c r="G10" s="149"/>
    </row>
    <row r="11" spans="1:8" ht="26" x14ac:dyDescent="0.25">
      <c r="A11" s="153" t="s">
        <v>2375</v>
      </c>
      <c r="B11" s="153"/>
      <c r="C11" s="233" t="s">
        <v>2976</v>
      </c>
      <c r="D11" s="128" t="s">
        <v>132</v>
      </c>
      <c r="E11" s="128"/>
      <c r="F11" s="148"/>
      <c r="G11" s="151">
        <f>E11*F11</f>
        <v>0</v>
      </c>
      <c r="H11" s="252" t="s">
        <v>2981</v>
      </c>
    </row>
    <row r="12" spans="1:8" ht="13" x14ac:dyDescent="0.25">
      <c r="A12" s="153"/>
      <c r="B12" s="153"/>
      <c r="C12" s="84"/>
      <c r="D12" s="14"/>
      <c r="E12" s="14"/>
      <c r="F12" s="14"/>
      <c r="G12" s="151"/>
    </row>
    <row r="13" spans="1:8" x14ac:dyDescent="0.25">
      <c r="A13" s="153"/>
      <c r="B13" s="153"/>
      <c r="C13" s="85"/>
      <c r="D13" s="14"/>
      <c r="E13" s="14"/>
      <c r="F13" s="14"/>
      <c r="G13" s="151"/>
    </row>
    <row r="14" spans="1:8" x14ac:dyDescent="0.25">
      <c r="A14" s="153"/>
      <c r="B14" s="153"/>
      <c r="C14" s="85"/>
      <c r="D14" s="14"/>
      <c r="E14" s="14"/>
      <c r="F14" s="14"/>
      <c r="G14" s="151"/>
    </row>
    <row r="15" spans="1:8" x14ac:dyDescent="0.25">
      <c r="A15" s="134" t="s">
        <v>19</v>
      </c>
      <c r="B15" s="134"/>
      <c r="C15" s="134"/>
      <c r="D15"/>
      <c r="E15" s="146"/>
      <c r="F15" s="146"/>
      <c r="G15" s="136">
        <f>SUM(G5:G14)</f>
        <v>0</v>
      </c>
    </row>
    <row r="16" spans="1:8" x14ac:dyDescent="0.25">
      <c r="D16" s="194"/>
    </row>
    <row r="1048291" spans="4:4" x14ac:dyDescent="0.25">
      <c r="D1048291" s="49"/>
    </row>
  </sheetData>
  <mergeCells count="1">
    <mergeCell ref="D1:G1"/>
  </mergeCells>
  <phoneticPr fontId="8" type="noConversion"/>
  <pageMargins left="0.75" right="0.75" top="1" bottom="1" header="0.5" footer="0.5"/>
  <pageSetup paperSize="9" scale="58" orientation="portrait" r:id="rId1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8556F-7607-4967-BF88-73DD010E4EF1}">
  <dimension ref="A1:H1048286"/>
  <sheetViews>
    <sheetView view="pageBreakPreview" zoomScaleNormal="100" zoomScaleSheetLayoutView="100" workbookViewId="0">
      <selection activeCell="D1" sqref="D1:G1"/>
    </sheetView>
  </sheetViews>
  <sheetFormatPr defaultRowHeight="12.5" x14ac:dyDescent="0.25"/>
  <cols>
    <col min="1" max="1" width="9.6328125" style="37" customWidth="1"/>
    <col min="2" max="2" width="11.08984375" style="37" customWidth="1"/>
    <col min="3" max="3" width="40.6328125" style="37" customWidth="1"/>
    <col min="4" max="4" width="25.54296875" style="37" bestFit="1" customWidth="1"/>
    <col min="5" max="7" width="20.6328125" style="37" customWidth="1"/>
    <col min="8" max="256" width="9.08984375" style="37"/>
    <col min="257" max="257" width="9.36328125" style="37" customWidth="1"/>
    <col min="258" max="258" width="6.6328125" style="37" customWidth="1"/>
    <col min="259" max="259" width="40.6328125" style="37" customWidth="1"/>
    <col min="260" max="263" width="9.36328125" style="37" customWidth="1"/>
    <col min="264" max="512" width="9.08984375" style="37"/>
    <col min="513" max="513" width="9.36328125" style="37" customWidth="1"/>
    <col min="514" max="514" width="6.6328125" style="37" customWidth="1"/>
    <col min="515" max="515" width="40.6328125" style="37" customWidth="1"/>
    <col min="516" max="519" width="9.36328125" style="37" customWidth="1"/>
    <col min="520" max="768" width="9.08984375" style="37"/>
    <col min="769" max="769" width="9.36328125" style="37" customWidth="1"/>
    <col min="770" max="770" width="6.6328125" style="37" customWidth="1"/>
    <col min="771" max="771" width="40.6328125" style="37" customWidth="1"/>
    <col min="772" max="775" width="9.36328125" style="37" customWidth="1"/>
    <col min="776" max="1024" width="9.08984375" style="37"/>
    <col min="1025" max="1025" width="9.36328125" style="37" customWidth="1"/>
    <col min="1026" max="1026" width="6.6328125" style="37" customWidth="1"/>
    <col min="1027" max="1027" width="40.6328125" style="37" customWidth="1"/>
    <col min="1028" max="1031" width="9.36328125" style="37" customWidth="1"/>
    <col min="1032" max="1280" width="9.08984375" style="37"/>
    <col min="1281" max="1281" width="9.36328125" style="37" customWidth="1"/>
    <col min="1282" max="1282" width="6.6328125" style="37" customWidth="1"/>
    <col min="1283" max="1283" width="40.6328125" style="37" customWidth="1"/>
    <col min="1284" max="1287" width="9.36328125" style="37" customWidth="1"/>
    <col min="1288" max="1536" width="9.08984375" style="37"/>
    <col min="1537" max="1537" width="9.36328125" style="37" customWidth="1"/>
    <col min="1538" max="1538" width="6.6328125" style="37" customWidth="1"/>
    <col min="1539" max="1539" width="40.6328125" style="37" customWidth="1"/>
    <col min="1540" max="1543" width="9.36328125" style="37" customWidth="1"/>
    <col min="1544" max="1792" width="9.08984375" style="37"/>
    <col min="1793" max="1793" width="9.36328125" style="37" customWidth="1"/>
    <col min="1794" max="1794" width="6.6328125" style="37" customWidth="1"/>
    <col min="1795" max="1795" width="40.6328125" style="37" customWidth="1"/>
    <col min="1796" max="1799" width="9.36328125" style="37" customWidth="1"/>
    <col min="1800" max="2048" width="9.08984375" style="37"/>
    <col min="2049" max="2049" width="9.36328125" style="37" customWidth="1"/>
    <col min="2050" max="2050" width="6.6328125" style="37" customWidth="1"/>
    <col min="2051" max="2051" width="40.6328125" style="37" customWidth="1"/>
    <col min="2052" max="2055" width="9.36328125" style="37" customWidth="1"/>
    <col min="2056" max="2304" width="9.08984375" style="37"/>
    <col min="2305" max="2305" width="9.36328125" style="37" customWidth="1"/>
    <col min="2306" max="2306" width="6.6328125" style="37" customWidth="1"/>
    <col min="2307" max="2307" width="40.6328125" style="37" customWidth="1"/>
    <col min="2308" max="2311" width="9.36328125" style="37" customWidth="1"/>
    <col min="2312" max="2560" width="9.08984375" style="37"/>
    <col min="2561" max="2561" width="9.36328125" style="37" customWidth="1"/>
    <col min="2562" max="2562" width="6.6328125" style="37" customWidth="1"/>
    <col min="2563" max="2563" width="40.6328125" style="37" customWidth="1"/>
    <col min="2564" max="2567" width="9.36328125" style="37" customWidth="1"/>
    <col min="2568" max="2816" width="9.08984375" style="37"/>
    <col min="2817" max="2817" width="9.36328125" style="37" customWidth="1"/>
    <col min="2818" max="2818" width="6.6328125" style="37" customWidth="1"/>
    <col min="2819" max="2819" width="40.6328125" style="37" customWidth="1"/>
    <col min="2820" max="2823" width="9.36328125" style="37" customWidth="1"/>
    <col min="2824" max="3072" width="9.08984375" style="37"/>
    <col min="3073" max="3073" width="9.36328125" style="37" customWidth="1"/>
    <col min="3074" max="3074" width="6.6328125" style="37" customWidth="1"/>
    <col min="3075" max="3075" width="40.6328125" style="37" customWidth="1"/>
    <col min="3076" max="3079" width="9.36328125" style="37" customWidth="1"/>
    <col min="3080" max="3328" width="9.08984375" style="37"/>
    <col min="3329" max="3329" width="9.36328125" style="37" customWidth="1"/>
    <col min="3330" max="3330" width="6.6328125" style="37" customWidth="1"/>
    <col min="3331" max="3331" width="40.6328125" style="37" customWidth="1"/>
    <col min="3332" max="3335" width="9.36328125" style="37" customWidth="1"/>
    <col min="3336" max="3584" width="9.08984375" style="37"/>
    <col min="3585" max="3585" width="9.36328125" style="37" customWidth="1"/>
    <col min="3586" max="3586" width="6.6328125" style="37" customWidth="1"/>
    <col min="3587" max="3587" width="40.6328125" style="37" customWidth="1"/>
    <col min="3588" max="3591" width="9.36328125" style="37" customWidth="1"/>
    <col min="3592" max="3840" width="9.08984375" style="37"/>
    <col min="3841" max="3841" width="9.36328125" style="37" customWidth="1"/>
    <col min="3842" max="3842" width="6.6328125" style="37" customWidth="1"/>
    <col min="3843" max="3843" width="40.6328125" style="37" customWidth="1"/>
    <col min="3844" max="3847" width="9.36328125" style="37" customWidth="1"/>
    <col min="3848" max="4096" width="9.08984375" style="37"/>
    <col min="4097" max="4097" width="9.36328125" style="37" customWidth="1"/>
    <col min="4098" max="4098" width="6.6328125" style="37" customWidth="1"/>
    <col min="4099" max="4099" width="40.6328125" style="37" customWidth="1"/>
    <col min="4100" max="4103" width="9.36328125" style="37" customWidth="1"/>
    <col min="4104" max="4352" width="9.08984375" style="37"/>
    <col min="4353" max="4353" width="9.36328125" style="37" customWidth="1"/>
    <col min="4354" max="4354" width="6.6328125" style="37" customWidth="1"/>
    <col min="4355" max="4355" width="40.6328125" style="37" customWidth="1"/>
    <col min="4356" max="4359" width="9.36328125" style="37" customWidth="1"/>
    <col min="4360" max="4608" width="9.08984375" style="37"/>
    <col min="4609" max="4609" width="9.36328125" style="37" customWidth="1"/>
    <col min="4610" max="4610" width="6.6328125" style="37" customWidth="1"/>
    <col min="4611" max="4611" width="40.6328125" style="37" customWidth="1"/>
    <col min="4612" max="4615" width="9.36328125" style="37" customWidth="1"/>
    <col min="4616" max="4864" width="9.08984375" style="37"/>
    <col min="4865" max="4865" width="9.36328125" style="37" customWidth="1"/>
    <col min="4866" max="4866" width="6.6328125" style="37" customWidth="1"/>
    <col min="4867" max="4867" width="40.6328125" style="37" customWidth="1"/>
    <col min="4868" max="4871" width="9.36328125" style="37" customWidth="1"/>
    <col min="4872" max="5120" width="9.08984375" style="37"/>
    <col min="5121" max="5121" width="9.36328125" style="37" customWidth="1"/>
    <col min="5122" max="5122" width="6.6328125" style="37" customWidth="1"/>
    <col min="5123" max="5123" width="40.6328125" style="37" customWidth="1"/>
    <col min="5124" max="5127" width="9.36328125" style="37" customWidth="1"/>
    <col min="5128" max="5376" width="9.08984375" style="37"/>
    <col min="5377" max="5377" width="9.36328125" style="37" customWidth="1"/>
    <col min="5378" max="5378" width="6.6328125" style="37" customWidth="1"/>
    <col min="5379" max="5379" width="40.6328125" style="37" customWidth="1"/>
    <col min="5380" max="5383" width="9.36328125" style="37" customWidth="1"/>
    <col min="5384" max="5632" width="9.08984375" style="37"/>
    <col min="5633" max="5633" width="9.36328125" style="37" customWidth="1"/>
    <col min="5634" max="5634" width="6.6328125" style="37" customWidth="1"/>
    <col min="5635" max="5635" width="40.6328125" style="37" customWidth="1"/>
    <col min="5636" max="5639" width="9.36328125" style="37" customWidth="1"/>
    <col min="5640" max="5888" width="9.08984375" style="37"/>
    <col min="5889" max="5889" width="9.36328125" style="37" customWidth="1"/>
    <col min="5890" max="5890" width="6.6328125" style="37" customWidth="1"/>
    <col min="5891" max="5891" width="40.6328125" style="37" customWidth="1"/>
    <col min="5892" max="5895" width="9.36328125" style="37" customWidth="1"/>
    <col min="5896" max="6144" width="9.08984375" style="37"/>
    <col min="6145" max="6145" width="9.36328125" style="37" customWidth="1"/>
    <col min="6146" max="6146" width="6.6328125" style="37" customWidth="1"/>
    <col min="6147" max="6147" width="40.6328125" style="37" customWidth="1"/>
    <col min="6148" max="6151" width="9.36328125" style="37" customWidth="1"/>
    <col min="6152" max="6400" width="9.08984375" style="37"/>
    <col min="6401" max="6401" width="9.36328125" style="37" customWidth="1"/>
    <col min="6402" max="6402" width="6.6328125" style="37" customWidth="1"/>
    <col min="6403" max="6403" width="40.6328125" style="37" customWidth="1"/>
    <col min="6404" max="6407" width="9.36328125" style="37" customWidth="1"/>
    <col min="6408" max="6656" width="9.08984375" style="37"/>
    <col min="6657" max="6657" width="9.36328125" style="37" customWidth="1"/>
    <col min="6658" max="6658" width="6.6328125" style="37" customWidth="1"/>
    <col min="6659" max="6659" width="40.6328125" style="37" customWidth="1"/>
    <col min="6660" max="6663" width="9.36328125" style="37" customWidth="1"/>
    <col min="6664" max="6912" width="9.08984375" style="37"/>
    <col min="6913" max="6913" width="9.36328125" style="37" customWidth="1"/>
    <col min="6914" max="6914" width="6.6328125" style="37" customWidth="1"/>
    <col min="6915" max="6915" width="40.6328125" style="37" customWidth="1"/>
    <col min="6916" max="6919" width="9.36328125" style="37" customWidth="1"/>
    <col min="6920" max="7168" width="9.08984375" style="37"/>
    <col min="7169" max="7169" width="9.36328125" style="37" customWidth="1"/>
    <col min="7170" max="7170" width="6.6328125" style="37" customWidth="1"/>
    <col min="7171" max="7171" width="40.6328125" style="37" customWidth="1"/>
    <col min="7172" max="7175" width="9.36328125" style="37" customWidth="1"/>
    <col min="7176" max="7424" width="9.08984375" style="37"/>
    <col min="7425" max="7425" width="9.36328125" style="37" customWidth="1"/>
    <col min="7426" max="7426" width="6.6328125" style="37" customWidth="1"/>
    <col min="7427" max="7427" width="40.6328125" style="37" customWidth="1"/>
    <col min="7428" max="7431" width="9.36328125" style="37" customWidth="1"/>
    <col min="7432" max="7680" width="9.08984375" style="37"/>
    <col min="7681" max="7681" width="9.36328125" style="37" customWidth="1"/>
    <col min="7682" max="7682" width="6.6328125" style="37" customWidth="1"/>
    <col min="7683" max="7683" width="40.6328125" style="37" customWidth="1"/>
    <col min="7684" max="7687" width="9.36328125" style="37" customWidth="1"/>
    <col min="7688" max="7936" width="9.08984375" style="37"/>
    <col min="7937" max="7937" width="9.36328125" style="37" customWidth="1"/>
    <col min="7938" max="7938" width="6.6328125" style="37" customWidth="1"/>
    <col min="7939" max="7939" width="40.6328125" style="37" customWidth="1"/>
    <col min="7940" max="7943" width="9.36328125" style="37" customWidth="1"/>
    <col min="7944" max="8192" width="9.08984375" style="37"/>
    <col min="8193" max="8193" width="9.36328125" style="37" customWidth="1"/>
    <col min="8194" max="8194" width="6.6328125" style="37" customWidth="1"/>
    <col min="8195" max="8195" width="40.6328125" style="37" customWidth="1"/>
    <col min="8196" max="8199" width="9.36328125" style="37" customWidth="1"/>
    <col min="8200" max="8448" width="9.08984375" style="37"/>
    <col min="8449" max="8449" width="9.36328125" style="37" customWidth="1"/>
    <col min="8450" max="8450" width="6.6328125" style="37" customWidth="1"/>
    <col min="8451" max="8451" width="40.6328125" style="37" customWidth="1"/>
    <col min="8452" max="8455" width="9.36328125" style="37" customWidth="1"/>
    <col min="8456" max="8704" width="9.08984375" style="37"/>
    <col min="8705" max="8705" width="9.36328125" style="37" customWidth="1"/>
    <col min="8706" max="8706" width="6.6328125" style="37" customWidth="1"/>
    <col min="8707" max="8707" width="40.6328125" style="37" customWidth="1"/>
    <col min="8708" max="8711" width="9.36328125" style="37" customWidth="1"/>
    <col min="8712" max="8960" width="9.08984375" style="37"/>
    <col min="8961" max="8961" width="9.36328125" style="37" customWidth="1"/>
    <col min="8962" max="8962" width="6.6328125" style="37" customWidth="1"/>
    <col min="8963" max="8963" width="40.6328125" style="37" customWidth="1"/>
    <col min="8964" max="8967" width="9.36328125" style="37" customWidth="1"/>
    <col min="8968" max="9216" width="9.08984375" style="37"/>
    <col min="9217" max="9217" width="9.36328125" style="37" customWidth="1"/>
    <col min="9218" max="9218" width="6.6328125" style="37" customWidth="1"/>
    <col min="9219" max="9219" width="40.6328125" style="37" customWidth="1"/>
    <col min="9220" max="9223" width="9.36328125" style="37" customWidth="1"/>
    <col min="9224" max="9472" width="9.08984375" style="37"/>
    <col min="9473" max="9473" width="9.36328125" style="37" customWidth="1"/>
    <col min="9474" max="9474" width="6.6328125" style="37" customWidth="1"/>
    <col min="9475" max="9475" width="40.6328125" style="37" customWidth="1"/>
    <col min="9476" max="9479" width="9.36328125" style="37" customWidth="1"/>
    <col min="9480" max="9728" width="9.08984375" style="37"/>
    <col min="9729" max="9729" width="9.36328125" style="37" customWidth="1"/>
    <col min="9730" max="9730" width="6.6328125" style="37" customWidth="1"/>
    <col min="9731" max="9731" width="40.6328125" style="37" customWidth="1"/>
    <col min="9732" max="9735" width="9.36328125" style="37" customWidth="1"/>
    <col min="9736" max="9984" width="9.08984375" style="37"/>
    <col min="9985" max="9985" width="9.36328125" style="37" customWidth="1"/>
    <col min="9986" max="9986" width="6.6328125" style="37" customWidth="1"/>
    <col min="9987" max="9987" width="40.6328125" style="37" customWidth="1"/>
    <col min="9988" max="9991" width="9.36328125" style="37" customWidth="1"/>
    <col min="9992" max="10240" width="9.08984375" style="37"/>
    <col min="10241" max="10241" width="9.36328125" style="37" customWidth="1"/>
    <col min="10242" max="10242" width="6.6328125" style="37" customWidth="1"/>
    <col min="10243" max="10243" width="40.6328125" style="37" customWidth="1"/>
    <col min="10244" max="10247" width="9.36328125" style="37" customWidth="1"/>
    <col min="10248" max="10496" width="9.08984375" style="37"/>
    <col min="10497" max="10497" width="9.36328125" style="37" customWidth="1"/>
    <col min="10498" max="10498" width="6.6328125" style="37" customWidth="1"/>
    <col min="10499" max="10499" width="40.6328125" style="37" customWidth="1"/>
    <col min="10500" max="10503" width="9.36328125" style="37" customWidth="1"/>
    <col min="10504" max="10752" width="9.08984375" style="37"/>
    <col min="10753" max="10753" width="9.36328125" style="37" customWidth="1"/>
    <col min="10754" max="10754" width="6.6328125" style="37" customWidth="1"/>
    <col min="10755" max="10755" width="40.6328125" style="37" customWidth="1"/>
    <col min="10756" max="10759" width="9.36328125" style="37" customWidth="1"/>
    <col min="10760" max="11008" width="9.08984375" style="37"/>
    <col min="11009" max="11009" width="9.36328125" style="37" customWidth="1"/>
    <col min="11010" max="11010" width="6.6328125" style="37" customWidth="1"/>
    <col min="11011" max="11011" width="40.6328125" style="37" customWidth="1"/>
    <col min="11012" max="11015" width="9.36328125" style="37" customWidth="1"/>
    <col min="11016" max="11264" width="9.08984375" style="37"/>
    <col min="11265" max="11265" width="9.36328125" style="37" customWidth="1"/>
    <col min="11266" max="11266" width="6.6328125" style="37" customWidth="1"/>
    <col min="11267" max="11267" width="40.6328125" style="37" customWidth="1"/>
    <col min="11268" max="11271" width="9.36328125" style="37" customWidth="1"/>
    <col min="11272" max="11520" width="9.08984375" style="37"/>
    <col min="11521" max="11521" width="9.36328125" style="37" customWidth="1"/>
    <col min="11522" max="11522" width="6.6328125" style="37" customWidth="1"/>
    <col min="11523" max="11523" width="40.6328125" style="37" customWidth="1"/>
    <col min="11524" max="11527" width="9.36328125" style="37" customWidth="1"/>
    <col min="11528" max="11776" width="9.08984375" style="37"/>
    <col min="11777" max="11777" width="9.36328125" style="37" customWidth="1"/>
    <col min="11778" max="11778" width="6.6328125" style="37" customWidth="1"/>
    <col min="11779" max="11779" width="40.6328125" style="37" customWidth="1"/>
    <col min="11780" max="11783" width="9.36328125" style="37" customWidth="1"/>
    <col min="11784" max="12032" width="9.08984375" style="37"/>
    <col min="12033" max="12033" width="9.36328125" style="37" customWidth="1"/>
    <col min="12034" max="12034" width="6.6328125" style="37" customWidth="1"/>
    <col min="12035" max="12035" width="40.6328125" style="37" customWidth="1"/>
    <col min="12036" max="12039" width="9.36328125" style="37" customWidth="1"/>
    <col min="12040" max="12288" width="9.08984375" style="37"/>
    <col min="12289" max="12289" width="9.36328125" style="37" customWidth="1"/>
    <col min="12290" max="12290" width="6.6328125" style="37" customWidth="1"/>
    <col min="12291" max="12291" width="40.6328125" style="37" customWidth="1"/>
    <col min="12292" max="12295" width="9.36328125" style="37" customWidth="1"/>
    <col min="12296" max="12544" width="9.08984375" style="37"/>
    <col min="12545" max="12545" width="9.36328125" style="37" customWidth="1"/>
    <col min="12546" max="12546" width="6.6328125" style="37" customWidth="1"/>
    <col min="12547" max="12547" width="40.6328125" style="37" customWidth="1"/>
    <col min="12548" max="12551" width="9.36328125" style="37" customWidth="1"/>
    <col min="12552" max="12800" width="9.08984375" style="37"/>
    <col min="12801" max="12801" width="9.36328125" style="37" customWidth="1"/>
    <col min="12802" max="12802" width="6.6328125" style="37" customWidth="1"/>
    <col min="12803" max="12803" width="40.6328125" style="37" customWidth="1"/>
    <col min="12804" max="12807" width="9.36328125" style="37" customWidth="1"/>
    <col min="12808" max="13056" width="9.08984375" style="37"/>
    <col min="13057" max="13057" width="9.36328125" style="37" customWidth="1"/>
    <col min="13058" max="13058" width="6.6328125" style="37" customWidth="1"/>
    <col min="13059" max="13059" width="40.6328125" style="37" customWidth="1"/>
    <col min="13060" max="13063" width="9.36328125" style="37" customWidth="1"/>
    <col min="13064" max="13312" width="9.08984375" style="37"/>
    <col min="13313" max="13313" width="9.36328125" style="37" customWidth="1"/>
    <col min="13314" max="13314" width="6.6328125" style="37" customWidth="1"/>
    <col min="13315" max="13315" width="40.6328125" style="37" customWidth="1"/>
    <col min="13316" max="13319" width="9.36328125" style="37" customWidth="1"/>
    <col min="13320" max="13568" width="9.08984375" style="37"/>
    <col min="13569" max="13569" width="9.36328125" style="37" customWidth="1"/>
    <col min="13570" max="13570" width="6.6328125" style="37" customWidth="1"/>
    <col min="13571" max="13571" width="40.6328125" style="37" customWidth="1"/>
    <col min="13572" max="13575" width="9.36328125" style="37" customWidth="1"/>
    <col min="13576" max="13824" width="9.08984375" style="37"/>
    <col min="13825" max="13825" width="9.36328125" style="37" customWidth="1"/>
    <col min="13826" max="13826" width="6.6328125" style="37" customWidth="1"/>
    <col min="13827" max="13827" width="40.6328125" style="37" customWidth="1"/>
    <col min="13828" max="13831" width="9.36328125" style="37" customWidth="1"/>
    <col min="13832" max="14080" width="9.08984375" style="37"/>
    <col min="14081" max="14081" width="9.36328125" style="37" customWidth="1"/>
    <col min="14082" max="14082" width="6.6328125" style="37" customWidth="1"/>
    <col min="14083" max="14083" width="40.6328125" style="37" customWidth="1"/>
    <col min="14084" max="14087" width="9.36328125" style="37" customWidth="1"/>
    <col min="14088" max="14336" width="9.08984375" style="37"/>
    <col min="14337" max="14337" width="9.36328125" style="37" customWidth="1"/>
    <col min="14338" max="14338" width="6.6328125" style="37" customWidth="1"/>
    <col min="14339" max="14339" width="40.6328125" style="37" customWidth="1"/>
    <col min="14340" max="14343" width="9.36328125" style="37" customWidth="1"/>
    <col min="14344" max="14592" width="9.08984375" style="37"/>
    <col min="14593" max="14593" width="9.36328125" style="37" customWidth="1"/>
    <col min="14594" max="14594" width="6.6328125" style="37" customWidth="1"/>
    <col min="14595" max="14595" width="40.6328125" style="37" customWidth="1"/>
    <col min="14596" max="14599" width="9.36328125" style="37" customWidth="1"/>
    <col min="14600" max="14848" width="9.08984375" style="37"/>
    <col min="14849" max="14849" width="9.36328125" style="37" customWidth="1"/>
    <col min="14850" max="14850" width="6.6328125" style="37" customWidth="1"/>
    <col min="14851" max="14851" width="40.6328125" style="37" customWidth="1"/>
    <col min="14852" max="14855" width="9.36328125" style="37" customWidth="1"/>
    <col min="14856" max="15104" width="9.08984375" style="37"/>
    <col min="15105" max="15105" width="9.36328125" style="37" customWidth="1"/>
    <col min="15106" max="15106" width="6.6328125" style="37" customWidth="1"/>
    <col min="15107" max="15107" width="40.6328125" style="37" customWidth="1"/>
    <col min="15108" max="15111" width="9.36328125" style="37" customWidth="1"/>
    <col min="15112" max="15360" width="9.08984375" style="37"/>
    <col min="15361" max="15361" width="9.36328125" style="37" customWidth="1"/>
    <col min="15362" max="15362" width="6.6328125" style="37" customWidth="1"/>
    <col min="15363" max="15363" width="40.6328125" style="37" customWidth="1"/>
    <col min="15364" max="15367" width="9.36328125" style="37" customWidth="1"/>
    <col min="15368" max="15616" width="9.08984375" style="37"/>
    <col min="15617" max="15617" width="9.36328125" style="37" customWidth="1"/>
    <col min="15618" max="15618" width="6.6328125" style="37" customWidth="1"/>
    <col min="15619" max="15619" width="40.6328125" style="37" customWidth="1"/>
    <col min="15620" max="15623" width="9.36328125" style="37" customWidth="1"/>
    <col min="15624" max="15872" width="9.08984375" style="37"/>
    <col min="15873" max="15873" width="9.36328125" style="37" customWidth="1"/>
    <col min="15874" max="15874" width="6.6328125" style="37" customWidth="1"/>
    <col min="15875" max="15875" width="40.6328125" style="37" customWidth="1"/>
    <col min="15876" max="15879" width="9.36328125" style="37" customWidth="1"/>
    <col min="15880" max="16128" width="9.08984375" style="37"/>
    <col min="16129" max="16129" width="9.36328125" style="37" customWidth="1"/>
    <col min="16130" max="16130" width="6.6328125" style="37" customWidth="1"/>
    <col min="16131" max="16131" width="40.6328125" style="37" customWidth="1"/>
    <col min="16132" max="16135" width="9.36328125" style="37" customWidth="1"/>
    <col min="16136" max="16384" width="9.08984375" style="37"/>
  </cols>
  <sheetData>
    <row r="1" spans="1:8" ht="48" customHeight="1" x14ac:dyDescent="0.25">
      <c r="A1" s="35" t="s">
        <v>2376</v>
      </c>
      <c r="B1" s="36"/>
      <c r="C1" s="36"/>
      <c r="D1" s="533" t="s">
        <v>2377</v>
      </c>
      <c r="E1" s="533"/>
      <c r="F1" s="533"/>
      <c r="G1" s="533"/>
    </row>
    <row r="2" spans="1:8" ht="13" x14ac:dyDescent="0.3">
      <c r="A2" s="38" t="s">
        <v>0</v>
      </c>
      <c r="B2" s="38"/>
      <c r="C2" s="39" t="s">
        <v>1</v>
      </c>
      <c r="D2" s="39" t="s">
        <v>2</v>
      </c>
      <c r="E2" s="39" t="s">
        <v>3</v>
      </c>
      <c r="F2" s="39" t="s">
        <v>4</v>
      </c>
      <c r="G2" s="39" t="s">
        <v>5</v>
      </c>
      <c r="H2" s="251" t="s">
        <v>2982</v>
      </c>
    </row>
    <row r="3" spans="1:8" x14ac:dyDescent="0.25">
      <c r="A3" s="40"/>
      <c r="B3" s="40"/>
      <c r="C3" s="41"/>
      <c r="D3" s="5"/>
      <c r="E3" s="5"/>
      <c r="F3" s="81"/>
      <c r="G3" s="77"/>
    </row>
    <row r="4" spans="1:8" x14ac:dyDescent="0.25">
      <c r="A4" s="153"/>
      <c r="B4" s="153"/>
      <c r="C4" s="59"/>
      <c r="D4" s="14"/>
      <c r="E4" s="14"/>
      <c r="F4" s="152"/>
      <c r="G4" s="151"/>
    </row>
    <row r="5" spans="1:8" ht="13" x14ac:dyDescent="0.25">
      <c r="A5" s="153" t="s">
        <v>2378</v>
      </c>
      <c r="B5" s="153"/>
      <c r="C5" s="233" t="s">
        <v>2977</v>
      </c>
      <c r="D5" s="128" t="s">
        <v>132</v>
      </c>
      <c r="E5" s="128"/>
      <c r="F5" s="148"/>
      <c r="G5" s="151">
        <f>E5*F5</f>
        <v>0</v>
      </c>
      <c r="H5" s="252" t="s">
        <v>2981</v>
      </c>
    </row>
    <row r="6" spans="1:8" ht="26" x14ac:dyDescent="0.25">
      <c r="A6" s="153" t="s">
        <v>2379</v>
      </c>
      <c r="B6" s="153"/>
      <c r="C6" s="233" t="s">
        <v>2978</v>
      </c>
      <c r="D6" s="128" t="s">
        <v>132</v>
      </c>
      <c r="E6" s="128"/>
      <c r="F6" s="148"/>
      <c r="G6" s="151">
        <f>E6*F6</f>
        <v>0</v>
      </c>
      <c r="H6" s="252" t="s">
        <v>2981</v>
      </c>
    </row>
    <row r="7" spans="1:8" x14ac:dyDescent="0.25">
      <c r="A7" s="153"/>
      <c r="B7" s="153"/>
      <c r="C7" s="85"/>
      <c r="D7" s="14"/>
      <c r="E7" s="14"/>
      <c r="F7" s="152"/>
      <c r="G7" s="151"/>
    </row>
    <row r="8" spans="1:8" ht="13" x14ac:dyDescent="0.25">
      <c r="A8" s="153"/>
      <c r="B8" s="153"/>
      <c r="C8" s="84"/>
      <c r="D8" s="14"/>
      <c r="E8" s="14"/>
      <c r="F8" s="152"/>
      <c r="G8" s="151"/>
    </row>
    <row r="9" spans="1:8" x14ac:dyDescent="0.25">
      <c r="A9" s="153"/>
      <c r="B9" s="153"/>
      <c r="C9" s="85"/>
      <c r="D9" s="97"/>
      <c r="E9" s="14"/>
      <c r="F9" s="152"/>
      <c r="G9" s="151"/>
    </row>
    <row r="10" spans="1:8" x14ac:dyDescent="0.25">
      <c r="A10" s="134" t="s">
        <v>19</v>
      </c>
      <c r="B10" s="134"/>
      <c r="C10" s="134"/>
      <c r="D10"/>
      <c r="E10" s="146"/>
      <c r="F10" s="159"/>
      <c r="G10" s="136">
        <f>SUM(G5:G9)</f>
        <v>0</v>
      </c>
    </row>
    <row r="11" spans="1:8" x14ac:dyDescent="0.25">
      <c r="D11" s="194"/>
    </row>
    <row r="1048286" spans="4:4" x14ac:dyDescent="0.25">
      <c r="D1048286" s="49"/>
    </row>
  </sheetData>
  <mergeCells count="1">
    <mergeCell ref="D1:G1"/>
  </mergeCells>
  <pageMargins left="0.75" right="0.75" top="1" bottom="1" header="0.5" footer="0.5"/>
  <pageSetup paperSize="9" scale="58" orientation="portrait" r:id="rId1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7D82A-F1EE-48AC-AE47-2F3F42318FB5}">
  <sheetPr>
    <tabColor rgb="FF92D050"/>
  </sheetPr>
  <dimension ref="A1:I1048335"/>
  <sheetViews>
    <sheetView view="pageBreakPreview" topLeftCell="A4" zoomScaleNormal="100" zoomScaleSheetLayoutView="100" workbookViewId="0">
      <selection activeCell="B13" sqref="B13"/>
    </sheetView>
  </sheetViews>
  <sheetFormatPr defaultRowHeight="12.5" x14ac:dyDescent="0.25"/>
  <cols>
    <col min="1" max="1" width="7.54296875" style="37" customWidth="1"/>
    <col min="2" max="2" width="9.08984375" style="37" customWidth="1"/>
    <col min="3" max="3" width="3.90625" style="37" customWidth="1"/>
    <col min="4" max="4" width="40.6328125" style="37" customWidth="1"/>
    <col min="5" max="5" width="7.90625" style="37" customWidth="1"/>
    <col min="6" max="6" width="8" style="37" customWidth="1"/>
    <col min="7" max="7" width="8.6328125" style="37" customWidth="1"/>
    <col min="8" max="8" width="10.90625" style="37" customWidth="1"/>
    <col min="9" max="257" width="9.08984375" style="37"/>
    <col min="258" max="258" width="9.36328125" style="37" customWidth="1"/>
    <col min="259" max="259" width="6.6328125" style="37" customWidth="1"/>
    <col min="260" max="260" width="40.6328125" style="37" customWidth="1"/>
    <col min="261" max="264" width="9.36328125" style="37" customWidth="1"/>
    <col min="265" max="513" width="9.08984375" style="37"/>
    <col min="514" max="514" width="9.36328125" style="37" customWidth="1"/>
    <col min="515" max="515" width="6.6328125" style="37" customWidth="1"/>
    <col min="516" max="516" width="40.6328125" style="37" customWidth="1"/>
    <col min="517" max="520" width="9.36328125" style="37" customWidth="1"/>
    <col min="521" max="769" width="9.08984375" style="37"/>
    <col min="770" max="770" width="9.36328125" style="37" customWidth="1"/>
    <col min="771" max="771" width="6.6328125" style="37" customWidth="1"/>
    <col min="772" max="772" width="40.6328125" style="37" customWidth="1"/>
    <col min="773" max="776" width="9.36328125" style="37" customWidth="1"/>
    <col min="777" max="1025" width="9.08984375" style="37"/>
    <col min="1026" max="1026" width="9.36328125" style="37" customWidth="1"/>
    <col min="1027" max="1027" width="6.6328125" style="37" customWidth="1"/>
    <col min="1028" max="1028" width="40.6328125" style="37" customWidth="1"/>
    <col min="1029" max="1032" width="9.36328125" style="37" customWidth="1"/>
    <col min="1033" max="1281" width="9.08984375" style="37"/>
    <col min="1282" max="1282" width="9.36328125" style="37" customWidth="1"/>
    <col min="1283" max="1283" width="6.6328125" style="37" customWidth="1"/>
    <col min="1284" max="1284" width="40.6328125" style="37" customWidth="1"/>
    <col min="1285" max="1288" width="9.36328125" style="37" customWidth="1"/>
    <col min="1289" max="1537" width="9.08984375" style="37"/>
    <col min="1538" max="1538" width="9.36328125" style="37" customWidth="1"/>
    <col min="1539" max="1539" width="6.6328125" style="37" customWidth="1"/>
    <col min="1540" max="1540" width="40.6328125" style="37" customWidth="1"/>
    <col min="1541" max="1544" width="9.36328125" style="37" customWidth="1"/>
    <col min="1545" max="1793" width="9.08984375" style="37"/>
    <col min="1794" max="1794" width="9.36328125" style="37" customWidth="1"/>
    <col min="1795" max="1795" width="6.6328125" style="37" customWidth="1"/>
    <col min="1796" max="1796" width="40.6328125" style="37" customWidth="1"/>
    <col min="1797" max="1800" width="9.36328125" style="37" customWidth="1"/>
    <col min="1801" max="2049" width="9.08984375" style="37"/>
    <col min="2050" max="2050" width="9.36328125" style="37" customWidth="1"/>
    <col min="2051" max="2051" width="6.6328125" style="37" customWidth="1"/>
    <col min="2052" max="2052" width="40.6328125" style="37" customWidth="1"/>
    <col min="2053" max="2056" width="9.36328125" style="37" customWidth="1"/>
    <col min="2057" max="2305" width="9.08984375" style="37"/>
    <col min="2306" max="2306" width="9.36328125" style="37" customWidth="1"/>
    <col min="2307" max="2307" width="6.6328125" style="37" customWidth="1"/>
    <col min="2308" max="2308" width="40.6328125" style="37" customWidth="1"/>
    <col min="2309" max="2312" width="9.36328125" style="37" customWidth="1"/>
    <col min="2313" max="2561" width="9.08984375" style="37"/>
    <col min="2562" max="2562" width="9.36328125" style="37" customWidth="1"/>
    <col min="2563" max="2563" width="6.6328125" style="37" customWidth="1"/>
    <col min="2564" max="2564" width="40.6328125" style="37" customWidth="1"/>
    <col min="2565" max="2568" width="9.36328125" style="37" customWidth="1"/>
    <col min="2569" max="2817" width="9.08984375" style="37"/>
    <col min="2818" max="2818" width="9.36328125" style="37" customWidth="1"/>
    <col min="2819" max="2819" width="6.6328125" style="37" customWidth="1"/>
    <col min="2820" max="2820" width="40.6328125" style="37" customWidth="1"/>
    <col min="2821" max="2824" width="9.36328125" style="37" customWidth="1"/>
    <col min="2825" max="3073" width="9.08984375" style="37"/>
    <col min="3074" max="3074" width="9.36328125" style="37" customWidth="1"/>
    <col min="3075" max="3075" width="6.6328125" style="37" customWidth="1"/>
    <col min="3076" max="3076" width="40.6328125" style="37" customWidth="1"/>
    <col min="3077" max="3080" width="9.36328125" style="37" customWidth="1"/>
    <col min="3081" max="3329" width="9.08984375" style="37"/>
    <col min="3330" max="3330" width="9.36328125" style="37" customWidth="1"/>
    <col min="3331" max="3331" width="6.6328125" style="37" customWidth="1"/>
    <col min="3332" max="3332" width="40.6328125" style="37" customWidth="1"/>
    <col min="3333" max="3336" width="9.36328125" style="37" customWidth="1"/>
    <col min="3337" max="3585" width="9.08984375" style="37"/>
    <col min="3586" max="3586" width="9.36328125" style="37" customWidth="1"/>
    <col min="3587" max="3587" width="6.6328125" style="37" customWidth="1"/>
    <col min="3588" max="3588" width="40.6328125" style="37" customWidth="1"/>
    <col min="3589" max="3592" width="9.36328125" style="37" customWidth="1"/>
    <col min="3593" max="3841" width="9.08984375" style="37"/>
    <col min="3842" max="3842" width="9.36328125" style="37" customWidth="1"/>
    <col min="3843" max="3843" width="6.6328125" style="37" customWidth="1"/>
    <col min="3844" max="3844" width="40.6328125" style="37" customWidth="1"/>
    <col min="3845" max="3848" width="9.36328125" style="37" customWidth="1"/>
    <col min="3849" max="4097" width="9.08984375" style="37"/>
    <col min="4098" max="4098" width="9.36328125" style="37" customWidth="1"/>
    <col min="4099" max="4099" width="6.6328125" style="37" customWidth="1"/>
    <col min="4100" max="4100" width="40.6328125" style="37" customWidth="1"/>
    <col min="4101" max="4104" width="9.36328125" style="37" customWidth="1"/>
    <col min="4105" max="4353" width="9.08984375" style="37"/>
    <col min="4354" max="4354" width="9.36328125" style="37" customWidth="1"/>
    <col min="4355" max="4355" width="6.6328125" style="37" customWidth="1"/>
    <col min="4356" max="4356" width="40.6328125" style="37" customWidth="1"/>
    <col min="4357" max="4360" width="9.36328125" style="37" customWidth="1"/>
    <col min="4361" max="4609" width="9.08984375" style="37"/>
    <col min="4610" max="4610" width="9.36328125" style="37" customWidth="1"/>
    <col min="4611" max="4611" width="6.6328125" style="37" customWidth="1"/>
    <col min="4612" max="4612" width="40.6328125" style="37" customWidth="1"/>
    <col min="4613" max="4616" width="9.36328125" style="37" customWidth="1"/>
    <col min="4617" max="4865" width="9.08984375" style="37"/>
    <col min="4866" max="4866" width="9.36328125" style="37" customWidth="1"/>
    <col min="4867" max="4867" width="6.6328125" style="37" customWidth="1"/>
    <col min="4868" max="4868" width="40.6328125" style="37" customWidth="1"/>
    <col min="4869" max="4872" width="9.36328125" style="37" customWidth="1"/>
    <col min="4873" max="5121" width="9.08984375" style="37"/>
    <col min="5122" max="5122" width="9.36328125" style="37" customWidth="1"/>
    <col min="5123" max="5123" width="6.6328125" style="37" customWidth="1"/>
    <col min="5124" max="5124" width="40.6328125" style="37" customWidth="1"/>
    <col min="5125" max="5128" width="9.36328125" style="37" customWidth="1"/>
    <col min="5129" max="5377" width="9.08984375" style="37"/>
    <col min="5378" max="5378" width="9.36328125" style="37" customWidth="1"/>
    <col min="5379" max="5379" width="6.6328125" style="37" customWidth="1"/>
    <col min="5380" max="5380" width="40.6328125" style="37" customWidth="1"/>
    <col min="5381" max="5384" width="9.36328125" style="37" customWidth="1"/>
    <col min="5385" max="5633" width="9.08984375" style="37"/>
    <col min="5634" max="5634" width="9.36328125" style="37" customWidth="1"/>
    <col min="5635" max="5635" width="6.6328125" style="37" customWidth="1"/>
    <col min="5636" max="5636" width="40.6328125" style="37" customWidth="1"/>
    <col min="5637" max="5640" width="9.36328125" style="37" customWidth="1"/>
    <col min="5641" max="5889" width="9.08984375" style="37"/>
    <col min="5890" max="5890" width="9.36328125" style="37" customWidth="1"/>
    <col min="5891" max="5891" width="6.6328125" style="37" customWidth="1"/>
    <col min="5892" max="5892" width="40.6328125" style="37" customWidth="1"/>
    <col min="5893" max="5896" width="9.36328125" style="37" customWidth="1"/>
    <col min="5897" max="6145" width="9.08984375" style="37"/>
    <col min="6146" max="6146" width="9.36328125" style="37" customWidth="1"/>
    <col min="6147" max="6147" width="6.6328125" style="37" customWidth="1"/>
    <col min="6148" max="6148" width="40.6328125" style="37" customWidth="1"/>
    <col min="6149" max="6152" width="9.36328125" style="37" customWidth="1"/>
    <col min="6153" max="6401" width="9.08984375" style="37"/>
    <col min="6402" max="6402" width="9.36328125" style="37" customWidth="1"/>
    <col min="6403" max="6403" width="6.6328125" style="37" customWidth="1"/>
    <col min="6404" max="6404" width="40.6328125" style="37" customWidth="1"/>
    <col min="6405" max="6408" width="9.36328125" style="37" customWidth="1"/>
    <col min="6409" max="6657" width="9.08984375" style="37"/>
    <col min="6658" max="6658" width="9.36328125" style="37" customWidth="1"/>
    <col min="6659" max="6659" width="6.6328125" style="37" customWidth="1"/>
    <col min="6660" max="6660" width="40.6328125" style="37" customWidth="1"/>
    <col min="6661" max="6664" width="9.36328125" style="37" customWidth="1"/>
    <col min="6665" max="6913" width="9.08984375" style="37"/>
    <col min="6914" max="6914" width="9.36328125" style="37" customWidth="1"/>
    <col min="6915" max="6915" width="6.6328125" style="37" customWidth="1"/>
    <col min="6916" max="6916" width="40.6328125" style="37" customWidth="1"/>
    <col min="6917" max="6920" width="9.36328125" style="37" customWidth="1"/>
    <col min="6921" max="7169" width="9.08984375" style="37"/>
    <col min="7170" max="7170" width="9.36328125" style="37" customWidth="1"/>
    <col min="7171" max="7171" width="6.6328125" style="37" customWidth="1"/>
    <col min="7172" max="7172" width="40.6328125" style="37" customWidth="1"/>
    <col min="7173" max="7176" width="9.36328125" style="37" customWidth="1"/>
    <col min="7177" max="7425" width="9.08984375" style="37"/>
    <col min="7426" max="7426" width="9.36328125" style="37" customWidth="1"/>
    <col min="7427" max="7427" width="6.6328125" style="37" customWidth="1"/>
    <col min="7428" max="7428" width="40.6328125" style="37" customWidth="1"/>
    <col min="7429" max="7432" width="9.36328125" style="37" customWidth="1"/>
    <col min="7433" max="7681" width="9.08984375" style="37"/>
    <col min="7682" max="7682" width="9.36328125" style="37" customWidth="1"/>
    <col min="7683" max="7683" width="6.6328125" style="37" customWidth="1"/>
    <col min="7684" max="7684" width="40.6328125" style="37" customWidth="1"/>
    <col min="7685" max="7688" width="9.36328125" style="37" customWidth="1"/>
    <col min="7689" max="7937" width="9.08984375" style="37"/>
    <col min="7938" max="7938" width="9.36328125" style="37" customWidth="1"/>
    <col min="7939" max="7939" width="6.6328125" style="37" customWidth="1"/>
    <col min="7940" max="7940" width="40.6328125" style="37" customWidth="1"/>
    <col min="7941" max="7944" width="9.36328125" style="37" customWidth="1"/>
    <col min="7945" max="8193" width="9.08984375" style="37"/>
    <col min="8194" max="8194" width="9.36328125" style="37" customWidth="1"/>
    <col min="8195" max="8195" width="6.6328125" style="37" customWidth="1"/>
    <col min="8196" max="8196" width="40.6328125" style="37" customWidth="1"/>
    <col min="8197" max="8200" width="9.36328125" style="37" customWidth="1"/>
    <col min="8201" max="8449" width="9.08984375" style="37"/>
    <col min="8450" max="8450" width="9.36328125" style="37" customWidth="1"/>
    <col min="8451" max="8451" width="6.6328125" style="37" customWidth="1"/>
    <col min="8452" max="8452" width="40.6328125" style="37" customWidth="1"/>
    <col min="8453" max="8456" width="9.36328125" style="37" customWidth="1"/>
    <col min="8457" max="8705" width="9.08984375" style="37"/>
    <col min="8706" max="8706" width="9.36328125" style="37" customWidth="1"/>
    <col min="8707" max="8707" width="6.6328125" style="37" customWidth="1"/>
    <col min="8708" max="8708" width="40.6328125" style="37" customWidth="1"/>
    <col min="8709" max="8712" width="9.36328125" style="37" customWidth="1"/>
    <col min="8713" max="8961" width="9.08984375" style="37"/>
    <col min="8962" max="8962" width="9.36328125" style="37" customWidth="1"/>
    <col min="8963" max="8963" width="6.6328125" style="37" customWidth="1"/>
    <col min="8964" max="8964" width="40.6328125" style="37" customWidth="1"/>
    <col min="8965" max="8968" width="9.36328125" style="37" customWidth="1"/>
    <col min="8969" max="9217" width="9.08984375" style="37"/>
    <col min="9218" max="9218" width="9.36328125" style="37" customWidth="1"/>
    <col min="9219" max="9219" width="6.6328125" style="37" customWidth="1"/>
    <col min="9220" max="9220" width="40.6328125" style="37" customWidth="1"/>
    <col min="9221" max="9224" width="9.36328125" style="37" customWidth="1"/>
    <col min="9225" max="9473" width="9.08984375" style="37"/>
    <col min="9474" max="9474" width="9.36328125" style="37" customWidth="1"/>
    <col min="9475" max="9475" width="6.6328125" style="37" customWidth="1"/>
    <col min="9476" max="9476" width="40.6328125" style="37" customWidth="1"/>
    <col min="9477" max="9480" width="9.36328125" style="37" customWidth="1"/>
    <col min="9481" max="9729" width="9.08984375" style="37"/>
    <col min="9730" max="9730" width="9.36328125" style="37" customWidth="1"/>
    <col min="9731" max="9731" width="6.6328125" style="37" customWidth="1"/>
    <col min="9732" max="9732" width="40.6328125" style="37" customWidth="1"/>
    <col min="9733" max="9736" width="9.36328125" style="37" customWidth="1"/>
    <col min="9737" max="9985" width="9.08984375" style="37"/>
    <col min="9986" max="9986" width="9.36328125" style="37" customWidth="1"/>
    <col min="9987" max="9987" width="6.6328125" style="37" customWidth="1"/>
    <col min="9988" max="9988" width="40.6328125" style="37" customWidth="1"/>
    <col min="9989" max="9992" width="9.36328125" style="37" customWidth="1"/>
    <col min="9993" max="10241" width="9.08984375" style="37"/>
    <col min="10242" max="10242" width="9.36328125" style="37" customWidth="1"/>
    <col min="10243" max="10243" width="6.6328125" style="37" customWidth="1"/>
    <col min="10244" max="10244" width="40.6328125" style="37" customWidth="1"/>
    <col min="10245" max="10248" width="9.36328125" style="37" customWidth="1"/>
    <col min="10249" max="10497" width="9.08984375" style="37"/>
    <col min="10498" max="10498" width="9.36328125" style="37" customWidth="1"/>
    <col min="10499" max="10499" width="6.6328125" style="37" customWidth="1"/>
    <col min="10500" max="10500" width="40.6328125" style="37" customWidth="1"/>
    <col min="10501" max="10504" width="9.36328125" style="37" customWidth="1"/>
    <col min="10505" max="10753" width="9.08984375" style="37"/>
    <col min="10754" max="10754" width="9.36328125" style="37" customWidth="1"/>
    <col min="10755" max="10755" width="6.6328125" style="37" customWidth="1"/>
    <col min="10756" max="10756" width="40.6328125" style="37" customWidth="1"/>
    <col min="10757" max="10760" width="9.36328125" style="37" customWidth="1"/>
    <col min="10761" max="11009" width="9.08984375" style="37"/>
    <col min="11010" max="11010" width="9.36328125" style="37" customWidth="1"/>
    <col min="11011" max="11011" width="6.6328125" style="37" customWidth="1"/>
    <col min="11012" max="11012" width="40.6328125" style="37" customWidth="1"/>
    <col min="11013" max="11016" width="9.36328125" style="37" customWidth="1"/>
    <col min="11017" max="11265" width="9.08984375" style="37"/>
    <col min="11266" max="11266" width="9.36328125" style="37" customWidth="1"/>
    <col min="11267" max="11267" width="6.6328125" style="37" customWidth="1"/>
    <col min="11268" max="11268" width="40.6328125" style="37" customWidth="1"/>
    <col min="11269" max="11272" width="9.36328125" style="37" customWidth="1"/>
    <col min="11273" max="11521" width="9.08984375" style="37"/>
    <col min="11522" max="11522" width="9.36328125" style="37" customWidth="1"/>
    <col min="11523" max="11523" width="6.6328125" style="37" customWidth="1"/>
    <col min="11524" max="11524" width="40.6328125" style="37" customWidth="1"/>
    <col min="11525" max="11528" width="9.36328125" style="37" customWidth="1"/>
    <col min="11529" max="11777" width="9.08984375" style="37"/>
    <col min="11778" max="11778" width="9.36328125" style="37" customWidth="1"/>
    <col min="11779" max="11779" width="6.6328125" style="37" customWidth="1"/>
    <col min="11780" max="11780" width="40.6328125" style="37" customWidth="1"/>
    <col min="11781" max="11784" width="9.36328125" style="37" customWidth="1"/>
    <col min="11785" max="12033" width="9.08984375" style="37"/>
    <col min="12034" max="12034" width="9.36328125" style="37" customWidth="1"/>
    <col min="12035" max="12035" width="6.6328125" style="37" customWidth="1"/>
    <col min="12036" max="12036" width="40.6328125" style="37" customWidth="1"/>
    <col min="12037" max="12040" width="9.36328125" style="37" customWidth="1"/>
    <col min="12041" max="12289" width="9.08984375" style="37"/>
    <col min="12290" max="12290" width="9.36328125" style="37" customWidth="1"/>
    <col min="12291" max="12291" width="6.6328125" style="37" customWidth="1"/>
    <col min="12292" max="12292" width="40.6328125" style="37" customWidth="1"/>
    <col min="12293" max="12296" width="9.36328125" style="37" customWidth="1"/>
    <col min="12297" max="12545" width="9.08984375" style="37"/>
    <col min="12546" max="12546" width="9.36328125" style="37" customWidth="1"/>
    <col min="12547" max="12547" width="6.6328125" style="37" customWidth="1"/>
    <col min="12548" max="12548" width="40.6328125" style="37" customWidth="1"/>
    <col min="12549" max="12552" width="9.36328125" style="37" customWidth="1"/>
    <col min="12553" max="12801" width="9.08984375" style="37"/>
    <col min="12802" max="12802" width="9.36328125" style="37" customWidth="1"/>
    <col min="12803" max="12803" width="6.6328125" style="37" customWidth="1"/>
    <col min="12804" max="12804" width="40.6328125" style="37" customWidth="1"/>
    <col min="12805" max="12808" width="9.36328125" style="37" customWidth="1"/>
    <col min="12809" max="13057" width="9.08984375" style="37"/>
    <col min="13058" max="13058" width="9.36328125" style="37" customWidth="1"/>
    <col min="13059" max="13059" width="6.6328125" style="37" customWidth="1"/>
    <col min="13060" max="13060" width="40.6328125" style="37" customWidth="1"/>
    <col min="13061" max="13064" width="9.36328125" style="37" customWidth="1"/>
    <col min="13065" max="13313" width="9.08984375" style="37"/>
    <col min="13314" max="13314" width="9.36328125" style="37" customWidth="1"/>
    <col min="13315" max="13315" width="6.6328125" style="37" customWidth="1"/>
    <col min="13316" max="13316" width="40.6328125" style="37" customWidth="1"/>
    <col min="13317" max="13320" width="9.36328125" style="37" customWidth="1"/>
    <col min="13321" max="13569" width="9.08984375" style="37"/>
    <col min="13570" max="13570" width="9.36328125" style="37" customWidth="1"/>
    <col min="13571" max="13571" width="6.6328125" style="37" customWidth="1"/>
    <col min="13572" max="13572" width="40.6328125" style="37" customWidth="1"/>
    <col min="13573" max="13576" width="9.36328125" style="37" customWidth="1"/>
    <col min="13577" max="13825" width="9.08984375" style="37"/>
    <col min="13826" max="13826" width="9.36328125" style="37" customWidth="1"/>
    <col min="13827" max="13827" width="6.6328125" style="37" customWidth="1"/>
    <col min="13828" max="13828" width="40.6328125" style="37" customWidth="1"/>
    <col min="13829" max="13832" width="9.36328125" style="37" customWidth="1"/>
    <col min="13833" max="14081" width="9.08984375" style="37"/>
    <col min="14082" max="14082" width="9.36328125" style="37" customWidth="1"/>
    <col min="14083" max="14083" width="6.6328125" style="37" customWidth="1"/>
    <col min="14084" max="14084" width="40.6328125" style="37" customWidth="1"/>
    <col min="14085" max="14088" width="9.36328125" style="37" customWidth="1"/>
    <col min="14089" max="14337" width="9.08984375" style="37"/>
    <col min="14338" max="14338" width="9.36328125" style="37" customWidth="1"/>
    <col min="14339" max="14339" width="6.6328125" style="37" customWidth="1"/>
    <col min="14340" max="14340" width="40.6328125" style="37" customWidth="1"/>
    <col min="14341" max="14344" width="9.36328125" style="37" customWidth="1"/>
    <col min="14345" max="14593" width="9.08984375" style="37"/>
    <col min="14594" max="14594" width="9.36328125" style="37" customWidth="1"/>
    <col min="14595" max="14595" width="6.6328125" style="37" customWidth="1"/>
    <col min="14596" max="14596" width="40.6328125" style="37" customWidth="1"/>
    <col min="14597" max="14600" width="9.36328125" style="37" customWidth="1"/>
    <col min="14601" max="14849" width="9.08984375" style="37"/>
    <col min="14850" max="14850" width="9.36328125" style="37" customWidth="1"/>
    <col min="14851" max="14851" width="6.6328125" style="37" customWidth="1"/>
    <col min="14852" max="14852" width="40.6328125" style="37" customWidth="1"/>
    <col min="14853" max="14856" width="9.36328125" style="37" customWidth="1"/>
    <col min="14857" max="15105" width="9.08984375" style="37"/>
    <col min="15106" max="15106" width="9.36328125" style="37" customWidth="1"/>
    <col min="15107" max="15107" width="6.6328125" style="37" customWidth="1"/>
    <col min="15108" max="15108" width="40.6328125" style="37" customWidth="1"/>
    <col min="15109" max="15112" width="9.36328125" style="37" customWidth="1"/>
    <col min="15113" max="15361" width="9.08984375" style="37"/>
    <col min="15362" max="15362" width="9.36328125" style="37" customWidth="1"/>
    <col min="15363" max="15363" width="6.6328125" style="37" customWidth="1"/>
    <col min="15364" max="15364" width="40.6328125" style="37" customWidth="1"/>
    <col min="15365" max="15368" width="9.36328125" style="37" customWidth="1"/>
    <col min="15369" max="15617" width="9.08984375" style="37"/>
    <col min="15618" max="15618" width="9.36328125" style="37" customWidth="1"/>
    <col min="15619" max="15619" width="6.6328125" style="37" customWidth="1"/>
    <col min="15620" max="15620" width="40.6328125" style="37" customWidth="1"/>
    <col min="15621" max="15624" width="9.36328125" style="37" customWidth="1"/>
    <col min="15625" max="15873" width="9.08984375" style="37"/>
    <col min="15874" max="15874" width="9.36328125" style="37" customWidth="1"/>
    <col min="15875" max="15875" width="6.6328125" style="37" customWidth="1"/>
    <col min="15876" max="15876" width="40.6328125" style="37" customWidth="1"/>
    <col min="15877" max="15880" width="9.36328125" style="37" customWidth="1"/>
    <col min="15881" max="16129" width="9.08984375" style="37"/>
    <col min="16130" max="16130" width="9.36328125" style="37" customWidth="1"/>
    <col min="16131" max="16131" width="6.6328125" style="37" customWidth="1"/>
    <col min="16132" max="16132" width="40.6328125" style="37" customWidth="1"/>
    <col min="16133" max="16136" width="9.36328125" style="37" customWidth="1"/>
    <col min="16137" max="16383" width="9.08984375" style="37"/>
    <col min="16384" max="16384" width="9.08984375" style="37" customWidth="1"/>
  </cols>
  <sheetData>
    <row r="1" spans="1:9" x14ac:dyDescent="0.25">
      <c r="A1" s="276" t="s">
        <v>3230</v>
      </c>
    </row>
    <row r="2" spans="1:9" x14ac:dyDescent="0.25">
      <c r="A2" s="275" t="s">
        <v>3281</v>
      </c>
    </row>
    <row r="3" spans="1:9" x14ac:dyDescent="0.25">
      <c r="A3" s="276" t="s">
        <v>3228</v>
      </c>
    </row>
    <row r="5" spans="1:9" ht="12.75" customHeight="1" x14ac:dyDescent="0.25">
      <c r="A5" s="107" t="s">
        <v>3037</v>
      </c>
      <c r="B5" s="108"/>
      <c r="C5" s="108"/>
      <c r="D5" s="108"/>
      <c r="E5" s="378"/>
      <c r="F5" s="378"/>
      <c r="G5" s="378"/>
      <c r="H5" s="379"/>
    </row>
    <row r="6" spans="1:9" ht="13" x14ac:dyDescent="0.3">
      <c r="A6" s="282" t="s">
        <v>0</v>
      </c>
      <c r="B6" s="282"/>
      <c r="C6" s="283"/>
      <c r="D6" s="281" t="s">
        <v>1</v>
      </c>
      <c r="E6" s="281" t="s">
        <v>2</v>
      </c>
      <c r="F6" s="281" t="s">
        <v>3</v>
      </c>
      <c r="G6" s="281" t="s">
        <v>4</v>
      </c>
      <c r="H6" s="217" t="s">
        <v>3004</v>
      </c>
      <c r="I6" s="251"/>
    </row>
    <row r="7" spans="1:9" x14ac:dyDescent="0.25">
      <c r="A7" s="323"/>
      <c r="B7" s="323"/>
      <c r="C7" s="324"/>
      <c r="D7" s="299"/>
      <c r="E7" s="369"/>
      <c r="F7" s="369"/>
      <c r="G7" s="401"/>
      <c r="H7" s="402"/>
    </row>
    <row r="8" spans="1:9" x14ac:dyDescent="0.25">
      <c r="A8" s="153"/>
      <c r="B8" s="153"/>
      <c r="C8" s="154"/>
      <c r="D8" s="59"/>
      <c r="E8" s="163"/>
      <c r="F8" s="163"/>
      <c r="G8" s="335"/>
      <c r="H8" s="336"/>
    </row>
    <row r="9" spans="1:9" ht="13" x14ac:dyDescent="0.25">
      <c r="A9" s="366" t="s">
        <v>2381</v>
      </c>
      <c r="B9" s="366"/>
      <c r="C9" s="154"/>
      <c r="D9" s="233" t="s">
        <v>2382</v>
      </c>
      <c r="E9" s="163"/>
      <c r="F9" s="163"/>
      <c r="G9" s="335"/>
      <c r="H9" s="336"/>
    </row>
    <row r="10" spans="1:9" x14ac:dyDescent="0.25">
      <c r="A10" s="366"/>
      <c r="B10" s="366"/>
      <c r="C10" s="154"/>
      <c r="D10" s="226"/>
      <c r="E10" s="163"/>
      <c r="F10" s="163"/>
      <c r="G10" s="335"/>
      <c r="H10" s="336"/>
    </row>
    <row r="11" spans="1:9" x14ac:dyDescent="0.25">
      <c r="A11" s="366"/>
      <c r="B11" s="366" t="s">
        <v>2384</v>
      </c>
      <c r="C11" s="90"/>
      <c r="D11" s="226" t="s">
        <v>2383</v>
      </c>
      <c r="E11" s="163"/>
      <c r="F11" s="163"/>
      <c r="G11" s="335"/>
      <c r="H11" s="336"/>
    </row>
    <row r="12" spans="1:9" x14ac:dyDescent="0.25">
      <c r="A12" s="366"/>
      <c r="B12" s="366"/>
      <c r="C12" s="90"/>
      <c r="D12" s="226"/>
      <c r="E12" s="163"/>
      <c r="F12" s="163"/>
      <c r="G12" s="335"/>
      <c r="H12" s="336"/>
    </row>
    <row r="13" spans="1:9" ht="25.5" customHeight="1" x14ac:dyDescent="0.25">
      <c r="A13" s="366"/>
      <c r="B13" s="366" t="s">
        <v>3284</v>
      </c>
      <c r="C13" s="366" t="s">
        <v>22</v>
      </c>
      <c r="D13" s="476" t="s">
        <v>3246</v>
      </c>
      <c r="E13" s="186" t="s">
        <v>3033</v>
      </c>
      <c r="F13" s="163">
        <v>1</v>
      </c>
      <c r="G13" s="335"/>
      <c r="H13" s="403">
        <v>150000</v>
      </c>
    </row>
    <row r="14" spans="1:9" ht="13" x14ac:dyDescent="0.25">
      <c r="A14" s="366"/>
      <c r="B14" s="366"/>
      <c r="C14" s="366"/>
      <c r="D14" s="476"/>
      <c r="E14" s="186"/>
      <c r="F14" s="163"/>
      <c r="G14" s="335"/>
      <c r="H14" s="403"/>
    </row>
    <row r="15" spans="1:9" ht="25" x14ac:dyDescent="0.25">
      <c r="A15" s="366"/>
      <c r="B15" s="366"/>
      <c r="C15" s="154"/>
      <c r="D15" s="524" t="s">
        <v>3276</v>
      </c>
      <c r="E15" s="168" t="s">
        <v>2992</v>
      </c>
      <c r="F15" s="367">
        <f>H13</f>
        <v>150000</v>
      </c>
      <c r="G15" s="387"/>
      <c r="H15" s="336"/>
    </row>
    <row r="16" spans="1:9" x14ac:dyDescent="0.25">
      <c r="A16" s="366"/>
      <c r="B16" s="366"/>
      <c r="C16" s="90"/>
      <c r="D16" s="226"/>
      <c r="E16" s="163"/>
      <c r="F16" s="163"/>
      <c r="G16" s="335"/>
      <c r="H16" s="336"/>
    </row>
    <row r="17" spans="1:9" x14ac:dyDescent="0.25">
      <c r="A17" s="366"/>
      <c r="B17" s="366"/>
      <c r="C17" s="90"/>
      <c r="D17" s="226"/>
      <c r="E17" s="163"/>
      <c r="F17" s="163"/>
      <c r="G17" s="335"/>
      <c r="H17" s="336"/>
    </row>
    <row r="18" spans="1:9" x14ac:dyDescent="0.25">
      <c r="A18" s="366"/>
      <c r="B18" s="366"/>
      <c r="C18" s="154"/>
      <c r="D18" s="226"/>
      <c r="E18" s="186"/>
      <c r="F18" s="163"/>
      <c r="G18" s="335"/>
      <c r="H18" s="403"/>
      <c r="I18" s="252"/>
    </row>
    <row r="19" spans="1:9" x14ac:dyDescent="0.25">
      <c r="A19" s="366"/>
      <c r="B19" s="366"/>
      <c r="C19" s="154"/>
      <c r="D19" s="226"/>
      <c r="E19" s="168"/>
      <c r="F19" s="367"/>
      <c r="G19" s="387"/>
      <c r="H19" s="336"/>
    </row>
    <row r="20" spans="1:9" x14ac:dyDescent="0.25">
      <c r="A20" s="366"/>
      <c r="B20" s="366"/>
      <c r="C20" s="154"/>
      <c r="D20" s="226"/>
      <c r="E20" s="186"/>
      <c r="F20" s="362"/>
      <c r="G20" s="404"/>
      <c r="H20" s="336"/>
    </row>
    <row r="21" spans="1:9" ht="13" x14ac:dyDescent="0.25">
      <c r="A21" s="366"/>
      <c r="B21" s="366"/>
      <c r="C21" s="154"/>
      <c r="D21" s="233"/>
      <c r="E21" s="189"/>
      <c r="F21" s="163"/>
      <c r="G21" s="335"/>
      <c r="H21" s="336"/>
    </row>
    <row r="22" spans="1:9" x14ac:dyDescent="0.25">
      <c r="A22" s="366"/>
      <c r="B22" s="366"/>
      <c r="C22" s="154"/>
      <c r="D22" s="226"/>
      <c r="E22" s="182"/>
      <c r="F22" s="182"/>
      <c r="G22" s="334"/>
      <c r="H22" s="341"/>
    </row>
    <row r="23" spans="1:9" x14ac:dyDescent="0.25">
      <c r="A23" s="366"/>
      <c r="B23" s="366"/>
      <c r="C23" s="154"/>
      <c r="D23" s="226"/>
      <c r="E23" s="182"/>
      <c r="F23" s="182"/>
      <c r="G23" s="334"/>
      <c r="H23" s="336"/>
    </row>
    <row r="24" spans="1:9" x14ac:dyDescent="0.25">
      <c r="A24" s="366"/>
      <c r="B24" s="366"/>
      <c r="C24" s="154"/>
      <c r="D24" s="226"/>
      <c r="E24" s="182"/>
      <c r="F24" s="182"/>
      <c r="G24" s="334"/>
      <c r="H24" s="336"/>
    </row>
    <row r="25" spans="1:9" x14ac:dyDescent="0.25">
      <c r="A25" s="366"/>
      <c r="B25" s="366"/>
      <c r="C25" s="154"/>
      <c r="D25" s="226"/>
      <c r="E25" s="182"/>
      <c r="F25" s="182"/>
      <c r="G25" s="334"/>
      <c r="H25" s="336"/>
    </row>
    <row r="26" spans="1:9" x14ac:dyDescent="0.25">
      <c r="A26" s="366"/>
      <c r="B26" s="366"/>
      <c r="C26" s="154"/>
      <c r="D26" s="226"/>
      <c r="E26" s="182"/>
      <c r="F26" s="182"/>
      <c r="G26" s="334"/>
      <c r="H26" s="336"/>
    </row>
    <row r="27" spans="1:9" x14ac:dyDescent="0.25">
      <c r="A27" s="366"/>
      <c r="B27" s="366"/>
      <c r="C27" s="154"/>
      <c r="D27" s="226"/>
      <c r="E27" s="182"/>
      <c r="F27" s="182"/>
      <c r="G27" s="334"/>
      <c r="H27" s="336"/>
    </row>
    <row r="28" spans="1:9" x14ac:dyDescent="0.25">
      <c r="A28" s="366"/>
      <c r="B28" s="366"/>
      <c r="C28" s="154"/>
      <c r="D28" s="226"/>
      <c r="E28" s="182"/>
      <c r="F28" s="182"/>
      <c r="G28" s="334"/>
      <c r="H28" s="336"/>
    </row>
    <row r="29" spans="1:9" x14ac:dyDescent="0.25">
      <c r="A29" s="366"/>
      <c r="B29" s="366"/>
      <c r="C29" s="154"/>
      <c r="D29" s="226"/>
      <c r="E29" s="182"/>
      <c r="F29" s="182"/>
      <c r="G29" s="334"/>
      <c r="H29" s="336"/>
    </row>
    <row r="30" spans="1:9" x14ac:dyDescent="0.25">
      <c r="A30" s="366"/>
      <c r="B30" s="366"/>
      <c r="C30" s="154"/>
      <c r="D30" s="226"/>
      <c r="E30" s="182"/>
      <c r="F30" s="182"/>
      <c r="G30" s="334"/>
      <c r="H30" s="336"/>
    </row>
    <row r="31" spans="1:9" x14ac:dyDescent="0.25">
      <c r="A31" s="366"/>
      <c r="B31" s="366"/>
      <c r="C31" s="154"/>
      <c r="D31" s="226"/>
      <c r="E31" s="182"/>
      <c r="F31" s="182"/>
      <c r="G31" s="334"/>
      <c r="H31" s="336"/>
    </row>
    <row r="32" spans="1:9" x14ac:dyDescent="0.25">
      <c r="A32" s="366"/>
      <c r="B32" s="366"/>
      <c r="C32" s="154"/>
      <c r="D32" s="226"/>
      <c r="E32" s="182"/>
      <c r="F32" s="182"/>
      <c r="G32" s="334"/>
      <c r="H32" s="336"/>
    </row>
    <row r="33" spans="1:8" x14ac:dyDescent="0.25">
      <c r="A33" s="366"/>
      <c r="B33" s="366"/>
      <c r="C33" s="154"/>
      <c r="D33" s="226"/>
      <c r="E33" s="182"/>
      <c r="F33" s="182"/>
      <c r="G33" s="334"/>
      <c r="H33" s="336"/>
    </row>
    <row r="34" spans="1:8" x14ac:dyDescent="0.25">
      <c r="A34" s="366"/>
      <c r="B34" s="366"/>
      <c r="C34" s="154"/>
      <c r="D34" s="226"/>
      <c r="E34" s="182"/>
      <c r="F34" s="182"/>
      <c r="G34" s="334"/>
      <c r="H34" s="336"/>
    </row>
    <row r="35" spans="1:8" x14ac:dyDescent="0.25">
      <c r="A35" s="366"/>
      <c r="B35" s="366"/>
      <c r="C35" s="154"/>
      <c r="D35" s="226"/>
      <c r="E35" s="182"/>
      <c r="F35" s="182"/>
      <c r="G35" s="334"/>
      <c r="H35" s="336"/>
    </row>
    <row r="36" spans="1:8" x14ac:dyDescent="0.25">
      <c r="A36" s="366"/>
      <c r="B36" s="366"/>
      <c r="C36" s="154"/>
      <c r="D36" s="226"/>
      <c r="E36" s="182"/>
      <c r="F36" s="182"/>
      <c r="G36" s="334"/>
      <c r="H36" s="336"/>
    </row>
    <row r="37" spans="1:8" x14ac:dyDescent="0.25">
      <c r="A37" s="366"/>
      <c r="B37" s="366"/>
      <c r="C37" s="154"/>
      <c r="D37" s="226"/>
      <c r="E37" s="182"/>
      <c r="F37" s="182"/>
      <c r="G37" s="334"/>
      <c r="H37" s="336"/>
    </row>
    <row r="38" spans="1:8" x14ac:dyDescent="0.25">
      <c r="A38" s="366"/>
      <c r="B38" s="366"/>
      <c r="C38" s="154"/>
      <c r="D38" s="226"/>
      <c r="E38" s="182"/>
      <c r="F38" s="182"/>
      <c r="G38" s="334"/>
      <c r="H38" s="336"/>
    </row>
    <row r="39" spans="1:8" x14ac:dyDescent="0.25">
      <c r="A39" s="366"/>
      <c r="B39" s="366"/>
      <c r="C39" s="154"/>
      <c r="D39" s="226"/>
      <c r="E39" s="182"/>
      <c r="F39" s="182"/>
      <c r="G39" s="334"/>
      <c r="H39" s="336"/>
    </row>
    <row r="40" spans="1:8" x14ac:dyDescent="0.25">
      <c r="A40" s="366"/>
      <c r="B40" s="366"/>
      <c r="C40" s="154"/>
      <c r="D40" s="226"/>
      <c r="E40" s="182"/>
      <c r="F40" s="182"/>
      <c r="G40" s="334"/>
      <c r="H40" s="336"/>
    </row>
    <row r="41" spans="1:8" x14ac:dyDescent="0.25">
      <c r="A41" s="366"/>
      <c r="B41" s="366"/>
      <c r="C41" s="154"/>
      <c r="D41" s="226"/>
      <c r="E41" s="182"/>
      <c r="F41" s="182"/>
      <c r="G41" s="334"/>
      <c r="H41" s="336"/>
    </row>
    <row r="42" spans="1:8" x14ac:dyDescent="0.25">
      <c r="A42" s="366"/>
      <c r="B42" s="366"/>
      <c r="C42" s="154"/>
      <c r="D42" s="226"/>
      <c r="E42" s="182"/>
      <c r="F42" s="182"/>
      <c r="G42" s="334"/>
      <c r="H42" s="336"/>
    </row>
    <row r="43" spans="1:8" x14ac:dyDescent="0.25">
      <c r="A43" s="366"/>
      <c r="B43" s="366"/>
      <c r="C43" s="154"/>
      <c r="D43" s="226"/>
      <c r="E43" s="182"/>
      <c r="F43" s="182"/>
      <c r="G43" s="334"/>
      <c r="H43" s="336"/>
    </row>
    <row r="44" spans="1:8" x14ac:dyDescent="0.25">
      <c r="A44" s="366"/>
      <c r="B44" s="366"/>
      <c r="C44" s="154"/>
      <c r="D44" s="226"/>
      <c r="E44" s="182"/>
      <c r="F44" s="182"/>
      <c r="G44" s="334"/>
      <c r="H44" s="336"/>
    </row>
    <row r="45" spans="1:8" x14ac:dyDescent="0.25">
      <c r="A45" s="366"/>
      <c r="B45" s="366"/>
      <c r="C45" s="154"/>
      <c r="D45" s="226"/>
      <c r="E45" s="182"/>
      <c r="F45" s="182"/>
      <c r="G45" s="334"/>
      <c r="H45" s="336"/>
    </row>
    <row r="46" spans="1:8" x14ac:dyDescent="0.25">
      <c r="A46" s="366"/>
      <c r="B46" s="366"/>
      <c r="C46" s="154"/>
      <c r="D46" s="226"/>
      <c r="E46" s="182"/>
      <c r="F46" s="182"/>
      <c r="G46" s="334"/>
      <c r="H46" s="336"/>
    </row>
    <row r="47" spans="1:8" x14ac:dyDescent="0.25">
      <c r="A47" s="366"/>
      <c r="B47" s="366"/>
      <c r="C47" s="154"/>
      <c r="D47" s="226"/>
      <c r="E47" s="182"/>
      <c r="F47" s="182"/>
      <c r="G47" s="334"/>
      <c r="H47" s="336"/>
    </row>
    <row r="48" spans="1:8" x14ac:dyDescent="0.25">
      <c r="A48" s="366"/>
      <c r="B48" s="366"/>
      <c r="C48" s="154"/>
      <c r="D48" s="226"/>
      <c r="E48" s="182"/>
      <c r="F48" s="182"/>
      <c r="G48" s="334"/>
      <c r="H48" s="336"/>
    </row>
    <row r="49" spans="1:8" x14ac:dyDescent="0.25">
      <c r="A49" s="366"/>
      <c r="B49" s="366"/>
      <c r="C49" s="154"/>
      <c r="D49" s="226"/>
      <c r="E49" s="182"/>
      <c r="F49" s="182"/>
      <c r="G49" s="334"/>
      <c r="H49" s="336"/>
    </row>
    <row r="50" spans="1:8" ht="13" x14ac:dyDescent="0.25">
      <c r="A50" s="366"/>
      <c r="B50" s="366"/>
      <c r="C50" s="154"/>
      <c r="D50" s="84"/>
      <c r="E50" s="182"/>
      <c r="F50" s="182"/>
      <c r="G50" s="334"/>
      <c r="H50" s="336"/>
    </row>
    <row r="51" spans="1:8" ht="13" x14ac:dyDescent="0.25">
      <c r="A51" s="366"/>
      <c r="B51" s="366"/>
      <c r="C51" s="154"/>
      <c r="D51" s="84"/>
      <c r="E51" s="182"/>
      <c r="F51" s="182"/>
      <c r="G51" s="334"/>
      <c r="H51" s="336"/>
    </row>
    <row r="52" spans="1:8" ht="13" x14ac:dyDescent="0.25">
      <c r="A52" s="366"/>
      <c r="B52" s="366"/>
      <c r="C52" s="154"/>
      <c r="D52" s="84"/>
      <c r="E52" s="182"/>
      <c r="F52" s="182"/>
      <c r="G52" s="334"/>
      <c r="H52" s="336"/>
    </row>
    <row r="53" spans="1:8" ht="13" x14ac:dyDescent="0.25">
      <c r="A53" s="366"/>
      <c r="B53" s="366"/>
      <c r="C53" s="154"/>
      <c r="D53" s="84"/>
      <c r="E53" s="182"/>
      <c r="F53" s="182"/>
      <c r="G53" s="334"/>
      <c r="H53" s="336"/>
    </row>
    <row r="54" spans="1:8" ht="13" x14ac:dyDescent="0.25">
      <c r="A54" s="366"/>
      <c r="B54" s="366"/>
      <c r="C54" s="154"/>
      <c r="D54" s="84"/>
      <c r="E54" s="182"/>
      <c r="F54" s="182"/>
      <c r="G54" s="334"/>
      <c r="H54" s="336"/>
    </row>
    <row r="55" spans="1:8" ht="13" x14ac:dyDescent="0.25">
      <c r="A55" s="366"/>
      <c r="B55" s="366"/>
      <c r="C55" s="154"/>
      <c r="D55" s="84"/>
      <c r="E55" s="182"/>
      <c r="F55" s="182"/>
      <c r="G55" s="334"/>
      <c r="H55" s="336"/>
    </row>
    <row r="56" spans="1:8" ht="13" x14ac:dyDescent="0.25">
      <c r="A56" s="366"/>
      <c r="B56" s="366"/>
      <c r="C56" s="154"/>
      <c r="D56" s="84"/>
      <c r="E56" s="182"/>
      <c r="F56" s="182"/>
      <c r="G56" s="334"/>
      <c r="H56" s="336"/>
    </row>
    <row r="57" spans="1:8" x14ac:dyDescent="0.25">
      <c r="A57" s="366"/>
      <c r="B57" s="366"/>
      <c r="C57" s="154"/>
      <c r="D57" s="85"/>
      <c r="E57" s="163"/>
      <c r="F57" s="163"/>
      <c r="G57" s="335"/>
      <c r="H57" s="336"/>
    </row>
    <row r="58" spans="1:8" x14ac:dyDescent="0.25">
      <c r="A58" s="396"/>
      <c r="B58" s="396"/>
      <c r="C58" s="357"/>
      <c r="D58" s="397"/>
      <c r="E58" s="399"/>
      <c r="F58" s="400"/>
      <c r="G58" s="405"/>
      <c r="H58" s="337"/>
    </row>
    <row r="59" spans="1:8" ht="13" x14ac:dyDescent="0.25">
      <c r="A59" s="281" t="s">
        <v>2380</v>
      </c>
      <c r="B59" s="529" t="s">
        <v>19</v>
      </c>
      <c r="C59" s="530"/>
      <c r="D59" s="530"/>
      <c r="E59" s="530"/>
      <c r="F59" s="530"/>
      <c r="G59" s="531"/>
      <c r="H59" s="338"/>
    </row>
    <row r="60" spans="1:8" x14ac:dyDescent="0.25">
      <c r="E60" s="194"/>
    </row>
    <row r="1048335" spans="5:5" x14ac:dyDescent="0.25">
      <c r="E1048335" s="49"/>
    </row>
  </sheetData>
  <mergeCells count="1">
    <mergeCell ref="B59:G59"/>
  </mergeCells>
  <pageMargins left="0.75" right="0.75" top="1" bottom="1" header="0.5" footer="0.5"/>
  <pageSetup paperSize="9" scale="87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367DE-2894-4AAF-A8D8-2DAA08479CE3}">
  <sheetPr codeName="Sheet10"/>
  <dimension ref="A1:I1048573"/>
  <sheetViews>
    <sheetView view="pageBreakPreview" zoomScaleNormal="100" zoomScaleSheetLayoutView="100" workbookViewId="0">
      <selection activeCell="E1" sqref="E1:H1"/>
    </sheetView>
  </sheetViews>
  <sheetFormatPr defaultRowHeight="12.5" x14ac:dyDescent="0.25"/>
  <cols>
    <col min="1" max="1" width="9.36328125" style="37" customWidth="1"/>
    <col min="2" max="2" width="9" style="37" bestFit="1" customWidth="1"/>
    <col min="3" max="3" width="3.08984375" style="37" bestFit="1" customWidth="1"/>
    <col min="4" max="4" width="40.6328125" style="37" customWidth="1"/>
    <col min="5" max="5" width="18.453125" style="37" bestFit="1" customWidth="1"/>
    <col min="6" max="8" width="20.6328125" style="37" customWidth="1"/>
    <col min="9" max="254" width="9.08984375" style="37"/>
    <col min="255" max="255" width="9.36328125" style="37" customWidth="1"/>
    <col min="256" max="256" width="6.6328125" style="37" customWidth="1"/>
    <col min="257" max="257" width="40.6328125" style="37" customWidth="1"/>
    <col min="258" max="261" width="9.36328125" style="37" customWidth="1"/>
    <col min="262" max="510" width="9.08984375" style="37"/>
    <col min="511" max="511" width="9.36328125" style="37" customWidth="1"/>
    <col min="512" max="512" width="6.6328125" style="37" customWidth="1"/>
    <col min="513" max="513" width="40.6328125" style="37" customWidth="1"/>
    <col min="514" max="517" width="9.36328125" style="37" customWidth="1"/>
    <col min="518" max="766" width="9.08984375" style="37"/>
    <col min="767" max="767" width="9.36328125" style="37" customWidth="1"/>
    <col min="768" max="768" width="6.6328125" style="37" customWidth="1"/>
    <col min="769" max="769" width="40.6328125" style="37" customWidth="1"/>
    <col min="770" max="773" width="9.36328125" style="37" customWidth="1"/>
    <col min="774" max="1022" width="9.08984375" style="37"/>
    <col min="1023" max="1023" width="9.36328125" style="37" customWidth="1"/>
    <col min="1024" max="1024" width="6.6328125" style="37" customWidth="1"/>
    <col min="1025" max="1025" width="40.6328125" style="37" customWidth="1"/>
    <col min="1026" max="1029" width="9.36328125" style="37" customWidth="1"/>
    <col min="1030" max="1278" width="9.08984375" style="37"/>
    <col min="1279" max="1279" width="9.36328125" style="37" customWidth="1"/>
    <col min="1280" max="1280" width="6.6328125" style="37" customWidth="1"/>
    <col min="1281" max="1281" width="40.6328125" style="37" customWidth="1"/>
    <col min="1282" max="1285" width="9.36328125" style="37" customWidth="1"/>
    <col min="1286" max="1534" width="9.08984375" style="37"/>
    <col min="1535" max="1535" width="9.36328125" style="37" customWidth="1"/>
    <col min="1536" max="1536" width="6.6328125" style="37" customWidth="1"/>
    <col min="1537" max="1537" width="40.6328125" style="37" customWidth="1"/>
    <col min="1538" max="1541" width="9.36328125" style="37" customWidth="1"/>
    <col min="1542" max="1790" width="9.08984375" style="37"/>
    <col min="1791" max="1791" width="9.36328125" style="37" customWidth="1"/>
    <col min="1792" max="1792" width="6.6328125" style="37" customWidth="1"/>
    <col min="1793" max="1793" width="40.6328125" style="37" customWidth="1"/>
    <col min="1794" max="1797" width="9.36328125" style="37" customWidth="1"/>
    <col min="1798" max="2046" width="9.08984375" style="37"/>
    <col min="2047" max="2047" width="9.36328125" style="37" customWidth="1"/>
    <col min="2048" max="2048" width="6.6328125" style="37" customWidth="1"/>
    <col min="2049" max="2049" width="40.6328125" style="37" customWidth="1"/>
    <col min="2050" max="2053" width="9.36328125" style="37" customWidth="1"/>
    <col min="2054" max="2302" width="9.08984375" style="37"/>
    <col min="2303" max="2303" width="9.36328125" style="37" customWidth="1"/>
    <col min="2304" max="2304" width="6.6328125" style="37" customWidth="1"/>
    <col min="2305" max="2305" width="40.6328125" style="37" customWidth="1"/>
    <col min="2306" max="2309" width="9.36328125" style="37" customWidth="1"/>
    <col min="2310" max="2558" width="9.08984375" style="37"/>
    <col min="2559" max="2559" width="9.36328125" style="37" customWidth="1"/>
    <col min="2560" max="2560" width="6.6328125" style="37" customWidth="1"/>
    <col min="2561" max="2561" width="40.6328125" style="37" customWidth="1"/>
    <col min="2562" max="2565" width="9.36328125" style="37" customWidth="1"/>
    <col min="2566" max="2814" width="9.08984375" style="37"/>
    <col min="2815" max="2815" width="9.36328125" style="37" customWidth="1"/>
    <col min="2816" max="2816" width="6.6328125" style="37" customWidth="1"/>
    <col min="2817" max="2817" width="40.6328125" style="37" customWidth="1"/>
    <col min="2818" max="2821" width="9.36328125" style="37" customWidth="1"/>
    <col min="2822" max="3070" width="9.08984375" style="37"/>
    <col min="3071" max="3071" width="9.36328125" style="37" customWidth="1"/>
    <col min="3072" max="3072" width="6.6328125" style="37" customWidth="1"/>
    <col min="3073" max="3073" width="40.6328125" style="37" customWidth="1"/>
    <col min="3074" max="3077" width="9.36328125" style="37" customWidth="1"/>
    <col min="3078" max="3326" width="9.08984375" style="37"/>
    <col min="3327" max="3327" width="9.36328125" style="37" customWidth="1"/>
    <col min="3328" max="3328" width="6.6328125" style="37" customWidth="1"/>
    <col min="3329" max="3329" width="40.6328125" style="37" customWidth="1"/>
    <col min="3330" max="3333" width="9.36328125" style="37" customWidth="1"/>
    <col min="3334" max="3582" width="9.08984375" style="37"/>
    <col min="3583" max="3583" width="9.36328125" style="37" customWidth="1"/>
    <col min="3584" max="3584" width="6.6328125" style="37" customWidth="1"/>
    <col min="3585" max="3585" width="40.6328125" style="37" customWidth="1"/>
    <col min="3586" max="3589" width="9.36328125" style="37" customWidth="1"/>
    <col min="3590" max="3838" width="9.08984375" style="37"/>
    <col min="3839" max="3839" width="9.36328125" style="37" customWidth="1"/>
    <col min="3840" max="3840" width="6.6328125" style="37" customWidth="1"/>
    <col min="3841" max="3841" width="40.6328125" style="37" customWidth="1"/>
    <col min="3842" max="3845" width="9.36328125" style="37" customWidth="1"/>
    <col min="3846" max="4094" width="9.08984375" style="37"/>
    <col min="4095" max="4095" width="9.36328125" style="37" customWidth="1"/>
    <col min="4096" max="4096" width="6.6328125" style="37" customWidth="1"/>
    <col min="4097" max="4097" width="40.6328125" style="37" customWidth="1"/>
    <col min="4098" max="4101" width="9.36328125" style="37" customWidth="1"/>
    <col min="4102" max="4350" width="9.08984375" style="37"/>
    <col min="4351" max="4351" width="9.36328125" style="37" customWidth="1"/>
    <col min="4352" max="4352" width="6.6328125" style="37" customWidth="1"/>
    <col min="4353" max="4353" width="40.6328125" style="37" customWidth="1"/>
    <col min="4354" max="4357" width="9.36328125" style="37" customWidth="1"/>
    <col min="4358" max="4606" width="9.08984375" style="37"/>
    <col min="4607" max="4607" width="9.36328125" style="37" customWidth="1"/>
    <col min="4608" max="4608" width="6.6328125" style="37" customWidth="1"/>
    <col min="4609" max="4609" width="40.6328125" style="37" customWidth="1"/>
    <col min="4610" max="4613" width="9.36328125" style="37" customWidth="1"/>
    <col min="4614" max="4862" width="9.08984375" style="37"/>
    <col min="4863" max="4863" width="9.36328125" style="37" customWidth="1"/>
    <col min="4864" max="4864" width="6.6328125" style="37" customWidth="1"/>
    <col min="4865" max="4865" width="40.6328125" style="37" customWidth="1"/>
    <col min="4866" max="4869" width="9.36328125" style="37" customWidth="1"/>
    <col min="4870" max="5118" width="9.08984375" style="37"/>
    <col min="5119" max="5119" width="9.36328125" style="37" customWidth="1"/>
    <col min="5120" max="5120" width="6.6328125" style="37" customWidth="1"/>
    <col min="5121" max="5121" width="40.6328125" style="37" customWidth="1"/>
    <col min="5122" max="5125" width="9.36328125" style="37" customWidth="1"/>
    <col min="5126" max="5374" width="9.08984375" style="37"/>
    <col min="5375" max="5375" width="9.36328125" style="37" customWidth="1"/>
    <col min="5376" max="5376" width="6.6328125" style="37" customWidth="1"/>
    <col min="5377" max="5377" width="40.6328125" style="37" customWidth="1"/>
    <col min="5378" max="5381" width="9.36328125" style="37" customWidth="1"/>
    <col min="5382" max="5630" width="9.08984375" style="37"/>
    <col min="5631" max="5631" width="9.36328125" style="37" customWidth="1"/>
    <col min="5632" max="5632" width="6.6328125" style="37" customWidth="1"/>
    <col min="5633" max="5633" width="40.6328125" style="37" customWidth="1"/>
    <col min="5634" max="5637" width="9.36328125" style="37" customWidth="1"/>
    <col min="5638" max="5886" width="9.08984375" style="37"/>
    <col min="5887" max="5887" width="9.36328125" style="37" customWidth="1"/>
    <col min="5888" max="5888" width="6.6328125" style="37" customWidth="1"/>
    <col min="5889" max="5889" width="40.6328125" style="37" customWidth="1"/>
    <col min="5890" max="5893" width="9.36328125" style="37" customWidth="1"/>
    <col min="5894" max="6142" width="9.08984375" style="37"/>
    <col min="6143" max="6143" width="9.36328125" style="37" customWidth="1"/>
    <col min="6144" max="6144" width="6.6328125" style="37" customWidth="1"/>
    <col min="6145" max="6145" width="40.6328125" style="37" customWidth="1"/>
    <col min="6146" max="6149" width="9.36328125" style="37" customWidth="1"/>
    <col min="6150" max="6398" width="9.08984375" style="37"/>
    <col min="6399" max="6399" width="9.36328125" style="37" customWidth="1"/>
    <col min="6400" max="6400" width="6.6328125" style="37" customWidth="1"/>
    <col min="6401" max="6401" width="40.6328125" style="37" customWidth="1"/>
    <col min="6402" max="6405" width="9.36328125" style="37" customWidth="1"/>
    <col min="6406" max="6654" width="9.08984375" style="37"/>
    <col min="6655" max="6655" width="9.36328125" style="37" customWidth="1"/>
    <col min="6656" max="6656" width="6.6328125" style="37" customWidth="1"/>
    <col min="6657" max="6657" width="40.6328125" style="37" customWidth="1"/>
    <col min="6658" max="6661" width="9.36328125" style="37" customWidth="1"/>
    <col min="6662" max="6910" width="9.08984375" style="37"/>
    <col min="6911" max="6911" width="9.36328125" style="37" customWidth="1"/>
    <col min="6912" max="6912" width="6.6328125" style="37" customWidth="1"/>
    <col min="6913" max="6913" width="40.6328125" style="37" customWidth="1"/>
    <col min="6914" max="6917" width="9.36328125" style="37" customWidth="1"/>
    <col min="6918" max="7166" width="9.08984375" style="37"/>
    <col min="7167" max="7167" width="9.36328125" style="37" customWidth="1"/>
    <col min="7168" max="7168" width="6.6328125" style="37" customWidth="1"/>
    <col min="7169" max="7169" width="40.6328125" style="37" customWidth="1"/>
    <col min="7170" max="7173" width="9.36328125" style="37" customWidth="1"/>
    <col min="7174" max="7422" width="9.08984375" style="37"/>
    <col min="7423" max="7423" width="9.36328125" style="37" customWidth="1"/>
    <col min="7424" max="7424" width="6.6328125" style="37" customWidth="1"/>
    <col min="7425" max="7425" width="40.6328125" style="37" customWidth="1"/>
    <col min="7426" max="7429" width="9.36328125" style="37" customWidth="1"/>
    <col min="7430" max="7678" width="9.08984375" style="37"/>
    <col min="7679" max="7679" width="9.36328125" style="37" customWidth="1"/>
    <col min="7680" max="7680" width="6.6328125" style="37" customWidth="1"/>
    <col min="7681" max="7681" width="40.6328125" style="37" customWidth="1"/>
    <col min="7682" max="7685" width="9.36328125" style="37" customWidth="1"/>
    <col min="7686" max="7934" width="9.08984375" style="37"/>
    <col min="7935" max="7935" width="9.36328125" style="37" customWidth="1"/>
    <col min="7936" max="7936" width="6.6328125" style="37" customWidth="1"/>
    <col min="7937" max="7937" width="40.6328125" style="37" customWidth="1"/>
    <col min="7938" max="7941" width="9.36328125" style="37" customWidth="1"/>
    <col min="7942" max="8190" width="9.08984375" style="37"/>
    <col min="8191" max="8191" width="9.36328125" style="37" customWidth="1"/>
    <col min="8192" max="8192" width="6.6328125" style="37" customWidth="1"/>
    <col min="8193" max="8193" width="40.6328125" style="37" customWidth="1"/>
    <col min="8194" max="8197" width="9.36328125" style="37" customWidth="1"/>
    <col min="8198" max="8446" width="9.08984375" style="37"/>
    <col min="8447" max="8447" width="9.36328125" style="37" customWidth="1"/>
    <col min="8448" max="8448" width="6.6328125" style="37" customWidth="1"/>
    <col min="8449" max="8449" width="40.6328125" style="37" customWidth="1"/>
    <col min="8450" max="8453" width="9.36328125" style="37" customWidth="1"/>
    <col min="8454" max="8702" width="9.08984375" style="37"/>
    <col min="8703" max="8703" width="9.36328125" style="37" customWidth="1"/>
    <col min="8704" max="8704" width="6.6328125" style="37" customWidth="1"/>
    <col min="8705" max="8705" width="40.6328125" style="37" customWidth="1"/>
    <col min="8706" max="8709" width="9.36328125" style="37" customWidth="1"/>
    <col min="8710" max="8958" width="9.08984375" style="37"/>
    <col min="8959" max="8959" width="9.36328125" style="37" customWidth="1"/>
    <col min="8960" max="8960" width="6.6328125" style="37" customWidth="1"/>
    <col min="8961" max="8961" width="40.6328125" style="37" customWidth="1"/>
    <col min="8962" max="8965" width="9.36328125" style="37" customWidth="1"/>
    <col min="8966" max="9214" width="9.08984375" style="37"/>
    <col min="9215" max="9215" width="9.36328125" style="37" customWidth="1"/>
    <col min="9216" max="9216" width="6.6328125" style="37" customWidth="1"/>
    <col min="9217" max="9217" width="40.6328125" style="37" customWidth="1"/>
    <col min="9218" max="9221" width="9.36328125" style="37" customWidth="1"/>
    <col min="9222" max="9470" width="9.08984375" style="37"/>
    <col min="9471" max="9471" width="9.36328125" style="37" customWidth="1"/>
    <col min="9472" max="9472" width="6.6328125" style="37" customWidth="1"/>
    <col min="9473" max="9473" width="40.6328125" style="37" customWidth="1"/>
    <col min="9474" max="9477" width="9.36328125" style="37" customWidth="1"/>
    <col min="9478" max="9726" width="9.08984375" style="37"/>
    <col min="9727" max="9727" width="9.36328125" style="37" customWidth="1"/>
    <col min="9728" max="9728" width="6.6328125" style="37" customWidth="1"/>
    <col min="9729" max="9729" width="40.6328125" style="37" customWidth="1"/>
    <col min="9730" max="9733" width="9.36328125" style="37" customWidth="1"/>
    <col min="9734" max="9982" width="9.08984375" style="37"/>
    <col min="9983" max="9983" width="9.36328125" style="37" customWidth="1"/>
    <col min="9984" max="9984" width="6.6328125" style="37" customWidth="1"/>
    <col min="9985" max="9985" width="40.6328125" style="37" customWidth="1"/>
    <col min="9986" max="9989" width="9.36328125" style="37" customWidth="1"/>
    <col min="9990" max="10238" width="9.08984375" style="37"/>
    <col min="10239" max="10239" width="9.36328125" style="37" customWidth="1"/>
    <col min="10240" max="10240" width="6.6328125" style="37" customWidth="1"/>
    <col min="10241" max="10241" width="40.6328125" style="37" customWidth="1"/>
    <col min="10242" max="10245" width="9.36328125" style="37" customWidth="1"/>
    <col min="10246" max="10494" width="9.08984375" style="37"/>
    <col min="10495" max="10495" width="9.36328125" style="37" customWidth="1"/>
    <col min="10496" max="10496" width="6.6328125" style="37" customWidth="1"/>
    <col min="10497" max="10497" width="40.6328125" style="37" customWidth="1"/>
    <col min="10498" max="10501" width="9.36328125" style="37" customWidth="1"/>
    <col min="10502" max="10750" width="9.08984375" style="37"/>
    <col min="10751" max="10751" width="9.36328125" style="37" customWidth="1"/>
    <col min="10752" max="10752" width="6.6328125" style="37" customWidth="1"/>
    <col min="10753" max="10753" width="40.6328125" style="37" customWidth="1"/>
    <col min="10754" max="10757" width="9.36328125" style="37" customWidth="1"/>
    <col min="10758" max="11006" width="9.08984375" style="37"/>
    <col min="11007" max="11007" width="9.36328125" style="37" customWidth="1"/>
    <col min="11008" max="11008" width="6.6328125" style="37" customWidth="1"/>
    <col min="11009" max="11009" width="40.6328125" style="37" customWidth="1"/>
    <col min="11010" max="11013" width="9.36328125" style="37" customWidth="1"/>
    <col min="11014" max="11262" width="9.08984375" style="37"/>
    <col min="11263" max="11263" width="9.36328125" style="37" customWidth="1"/>
    <col min="11264" max="11264" width="6.6328125" style="37" customWidth="1"/>
    <col min="11265" max="11265" width="40.6328125" style="37" customWidth="1"/>
    <col min="11266" max="11269" width="9.36328125" style="37" customWidth="1"/>
    <col min="11270" max="11518" width="9.08984375" style="37"/>
    <col min="11519" max="11519" width="9.36328125" style="37" customWidth="1"/>
    <col min="11520" max="11520" width="6.6328125" style="37" customWidth="1"/>
    <col min="11521" max="11521" width="40.6328125" style="37" customWidth="1"/>
    <col min="11522" max="11525" width="9.36328125" style="37" customWidth="1"/>
    <col min="11526" max="11774" width="9.08984375" style="37"/>
    <col min="11775" max="11775" width="9.36328125" style="37" customWidth="1"/>
    <col min="11776" max="11776" width="6.6328125" style="37" customWidth="1"/>
    <col min="11777" max="11777" width="40.6328125" style="37" customWidth="1"/>
    <col min="11778" max="11781" width="9.36328125" style="37" customWidth="1"/>
    <col min="11782" max="12030" width="9.08984375" style="37"/>
    <col min="12031" max="12031" width="9.36328125" style="37" customWidth="1"/>
    <col min="12032" max="12032" width="6.6328125" style="37" customWidth="1"/>
    <col min="12033" max="12033" width="40.6328125" style="37" customWidth="1"/>
    <col min="12034" max="12037" width="9.36328125" style="37" customWidth="1"/>
    <col min="12038" max="12286" width="9.08984375" style="37"/>
    <col min="12287" max="12287" width="9.36328125" style="37" customWidth="1"/>
    <col min="12288" max="12288" width="6.6328125" style="37" customWidth="1"/>
    <col min="12289" max="12289" width="40.6328125" style="37" customWidth="1"/>
    <col min="12290" max="12293" width="9.36328125" style="37" customWidth="1"/>
    <col min="12294" max="12542" width="9.08984375" style="37"/>
    <col min="12543" max="12543" width="9.36328125" style="37" customWidth="1"/>
    <col min="12544" max="12544" width="6.6328125" style="37" customWidth="1"/>
    <col min="12545" max="12545" width="40.6328125" style="37" customWidth="1"/>
    <col min="12546" max="12549" width="9.36328125" style="37" customWidth="1"/>
    <col min="12550" max="12798" width="9.08984375" style="37"/>
    <col min="12799" max="12799" width="9.36328125" style="37" customWidth="1"/>
    <col min="12800" max="12800" width="6.6328125" style="37" customWidth="1"/>
    <col min="12801" max="12801" width="40.6328125" style="37" customWidth="1"/>
    <col min="12802" max="12805" width="9.36328125" style="37" customWidth="1"/>
    <col min="12806" max="13054" width="9.08984375" style="37"/>
    <col min="13055" max="13055" width="9.36328125" style="37" customWidth="1"/>
    <col min="13056" max="13056" width="6.6328125" style="37" customWidth="1"/>
    <col min="13057" max="13057" width="40.6328125" style="37" customWidth="1"/>
    <col min="13058" max="13061" width="9.36328125" style="37" customWidth="1"/>
    <col min="13062" max="13310" width="9.08984375" style="37"/>
    <col min="13311" max="13311" width="9.36328125" style="37" customWidth="1"/>
    <col min="13312" max="13312" width="6.6328125" style="37" customWidth="1"/>
    <col min="13313" max="13313" width="40.6328125" style="37" customWidth="1"/>
    <col min="13314" max="13317" width="9.36328125" style="37" customWidth="1"/>
    <col min="13318" max="13566" width="9.08984375" style="37"/>
    <col min="13567" max="13567" width="9.36328125" style="37" customWidth="1"/>
    <col min="13568" max="13568" width="6.6328125" style="37" customWidth="1"/>
    <col min="13569" max="13569" width="40.6328125" style="37" customWidth="1"/>
    <col min="13570" max="13573" width="9.36328125" style="37" customWidth="1"/>
    <col min="13574" max="13822" width="9.08984375" style="37"/>
    <col min="13823" max="13823" width="9.36328125" style="37" customWidth="1"/>
    <col min="13824" max="13824" width="6.6328125" style="37" customWidth="1"/>
    <col min="13825" max="13825" width="40.6328125" style="37" customWidth="1"/>
    <col min="13826" max="13829" width="9.36328125" style="37" customWidth="1"/>
    <col min="13830" max="14078" width="9.08984375" style="37"/>
    <col min="14079" max="14079" width="9.36328125" style="37" customWidth="1"/>
    <col min="14080" max="14080" width="6.6328125" style="37" customWidth="1"/>
    <col min="14081" max="14081" width="40.6328125" style="37" customWidth="1"/>
    <col min="14082" max="14085" width="9.36328125" style="37" customWidth="1"/>
    <col min="14086" max="14334" width="9.08984375" style="37"/>
    <col min="14335" max="14335" width="9.36328125" style="37" customWidth="1"/>
    <col min="14336" max="14336" width="6.6328125" style="37" customWidth="1"/>
    <col min="14337" max="14337" width="40.6328125" style="37" customWidth="1"/>
    <col min="14338" max="14341" width="9.36328125" style="37" customWidth="1"/>
    <col min="14342" max="14590" width="9.08984375" style="37"/>
    <col min="14591" max="14591" width="9.36328125" style="37" customWidth="1"/>
    <col min="14592" max="14592" width="6.6328125" style="37" customWidth="1"/>
    <col min="14593" max="14593" width="40.6328125" style="37" customWidth="1"/>
    <col min="14594" max="14597" width="9.36328125" style="37" customWidth="1"/>
    <col min="14598" max="14846" width="9.08984375" style="37"/>
    <col min="14847" max="14847" width="9.36328125" style="37" customWidth="1"/>
    <col min="14848" max="14848" width="6.6328125" style="37" customWidth="1"/>
    <col min="14849" max="14849" width="40.6328125" style="37" customWidth="1"/>
    <col min="14850" max="14853" width="9.36328125" style="37" customWidth="1"/>
    <col min="14854" max="15102" width="9.08984375" style="37"/>
    <col min="15103" max="15103" width="9.36328125" style="37" customWidth="1"/>
    <col min="15104" max="15104" width="6.6328125" style="37" customWidth="1"/>
    <col min="15105" max="15105" width="40.6328125" style="37" customWidth="1"/>
    <col min="15106" max="15109" width="9.36328125" style="37" customWidth="1"/>
    <col min="15110" max="15358" width="9.08984375" style="37"/>
    <col min="15359" max="15359" width="9.36328125" style="37" customWidth="1"/>
    <col min="15360" max="15360" width="6.6328125" style="37" customWidth="1"/>
    <col min="15361" max="15361" width="40.6328125" style="37" customWidth="1"/>
    <col min="15362" max="15365" width="9.36328125" style="37" customWidth="1"/>
    <col min="15366" max="15614" width="9.08984375" style="37"/>
    <col min="15615" max="15615" width="9.36328125" style="37" customWidth="1"/>
    <col min="15616" max="15616" width="6.6328125" style="37" customWidth="1"/>
    <col min="15617" max="15617" width="40.6328125" style="37" customWidth="1"/>
    <col min="15618" max="15621" width="9.36328125" style="37" customWidth="1"/>
    <col min="15622" max="15870" width="9.08984375" style="37"/>
    <col min="15871" max="15871" width="9.36328125" style="37" customWidth="1"/>
    <col min="15872" max="15872" width="6.6328125" style="37" customWidth="1"/>
    <col min="15873" max="15873" width="40.6328125" style="37" customWidth="1"/>
    <col min="15874" max="15877" width="9.36328125" style="37" customWidth="1"/>
    <col min="15878" max="16126" width="9.08984375" style="37"/>
    <col min="16127" max="16127" width="9.36328125" style="37" customWidth="1"/>
    <col min="16128" max="16128" width="6.6328125" style="37" customWidth="1"/>
    <col min="16129" max="16129" width="40.6328125" style="37" customWidth="1"/>
    <col min="16130" max="16133" width="9.36328125" style="37" customWidth="1"/>
    <col min="16134" max="16384" width="9.08984375" style="37"/>
  </cols>
  <sheetData>
    <row r="1" spans="1:9" ht="48" customHeight="1" x14ac:dyDescent="0.25">
      <c r="A1" s="35" t="s">
        <v>247</v>
      </c>
      <c r="B1" s="36"/>
      <c r="C1" s="36"/>
      <c r="D1" s="36"/>
      <c r="E1" s="533" t="s">
        <v>248</v>
      </c>
      <c r="F1" s="533"/>
      <c r="G1" s="533"/>
      <c r="H1" s="533"/>
    </row>
    <row r="2" spans="1:9" ht="13" x14ac:dyDescent="0.3">
      <c r="A2" s="38" t="s">
        <v>0</v>
      </c>
      <c r="B2" s="38"/>
      <c r="C2" s="82"/>
      <c r="D2" s="39" t="s">
        <v>1</v>
      </c>
      <c r="E2" s="39" t="s">
        <v>2</v>
      </c>
      <c r="F2" s="39" t="s">
        <v>3</v>
      </c>
      <c r="G2" s="39" t="s">
        <v>4</v>
      </c>
      <c r="H2" s="39" t="s">
        <v>5</v>
      </c>
      <c r="I2" s="251" t="s">
        <v>2982</v>
      </c>
    </row>
    <row r="3" spans="1:9" x14ac:dyDescent="0.25">
      <c r="A3" s="40"/>
      <c r="B3" s="40"/>
      <c r="C3" s="83"/>
      <c r="D3" s="41"/>
      <c r="E3" s="42"/>
      <c r="F3" s="42"/>
      <c r="G3" s="41"/>
      <c r="H3" s="41"/>
    </row>
    <row r="4" spans="1:9" x14ac:dyDescent="0.25">
      <c r="A4" s="43"/>
      <c r="B4" s="43"/>
      <c r="C4" s="129"/>
      <c r="D4" s="41"/>
      <c r="E4" s="42"/>
      <c r="F4" s="42"/>
      <c r="G4" s="41"/>
      <c r="H4" s="41"/>
    </row>
    <row r="5" spans="1:9" ht="13" x14ac:dyDescent="0.25">
      <c r="A5" s="44" t="s">
        <v>249</v>
      </c>
      <c r="B5" s="40"/>
      <c r="C5" s="42"/>
      <c r="D5" s="124" t="s">
        <v>408</v>
      </c>
      <c r="E5" s="5"/>
      <c r="F5" s="5"/>
      <c r="G5" s="5"/>
      <c r="H5" s="77"/>
    </row>
    <row r="6" spans="1:9" ht="26" x14ac:dyDescent="0.25">
      <c r="A6" s="40"/>
      <c r="B6" s="44" t="s">
        <v>250</v>
      </c>
      <c r="C6" s="42"/>
      <c r="D6" s="238" t="s">
        <v>2499</v>
      </c>
      <c r="E6" s="10"/>
      <c r="F6" s="5"/>
      <c r="G6" s="5"/>
      <c r="H6" s="77"/>
      <c r="I6" s="252" t="s">
        <v>2981</v>
      </c>
    </row>
    <row r="7" spans="1:9" ht="13" x14ac:dyDescent="0.25">
      <c r="A7" s="40"/>
      <c r="B7" s="44"/>
      <c r="C7" s="49" t="s">
        <v>22</v>
      </c>
      <c r="D7" s="238" t="s">
        <v>2475</v>
      </c>
      <c r="E7" s="10" t="s">
        <v>53</v>
      </c>
      <c r="F7" s="42"/>
      <c r="G7" s="80"/>
      <c r="H7" s="77">
        <f>F7*G7</f>
        <v>0</v>
      </c>
      <c r="I7" s="252" t="s">
        <v>2981</v>
      </c>
    </row>
    <row r="8" spans="1:9" ht="13" x14ac:dyDescent="0.25">
      <c r="A8" s="40"/>
      <c r="B8" s="44"/>
      <c r="C8" s="49" t="s">
        <v>24</v>
      </c>
      <c r="D8" s="238" t="s">
        <v>2475</v>
      </c>
      <c r="E8" s="10" t="s">
        <v>53</v>
      </c>
      <c r="F8" s="42"/>
      <c r="G8" s="80"/>
      <c r="H8" s="77">
        <f>F8*G8</f>
        <v>0</v>
      </c>
      <c r="I8" s="252" t="s">
        <v>2981</v>
      </c>
    </row>
    <row r="9" spans="1:9" ht="26" x14ac:dyDescent="0.25">
      <c r="A9" s="40"/>
      <c r="B9" s="44" t="s">
        <v>251</v>
      </c>
      <c r="C9" s="49"/>
      <c r="D9" s="238" t="s">
        <v>2500</v>
      </c>
      <c r="E9" s="24"/>
      <c r="F9" s="5"/>
      <c r="G9" s="81"/>
      <c r="H9" s="77"/>
      <c r="I9" s="252" t="s">
        <v>2981</v>
      </c>
    </row>
    <row r="10" spans="1:9" ht="13" x14ac:dyDescent="0.25">
      <c r="A10" s="44"/>
      <c r="B10" s="44"/>
      <c r="C10" s="49" t="s">
        <v>22</v>
      </c>
      <c r="D10" s="238" t="s">
        <v>2475</v>
      </c>
      <c r="E10" s="10" t="s">
        <v>53</v>
      </c>
      <c r="F10" s="42"/>
      <c r="G10" s="80"/>
      <c r="H10" s="77">
        <f>F10*G10</f>
        <v>0</v>
      </c>
      <c r="I10" s="252" t="s">
        <v>2981</v>
      </c>
    </row>
    <row r="11" spans="1:9" ht="13" x14ac:dyDescent="0.25">
      <c r="A11" s="40"/>
      <c r="B11" s="44"/>
      <c r="C11" s="49" t="s">
        <v>24</v>
      </c>
      <c r="D11" s="238" t="s">
        <v>2475</v>
      </c>
      <c r="E11" s="10" t="s">
        <v>53</v>
      </c>
      <c r="F11" s="42"/>
      <c r="G11" s="80"/>
      <c r="H11" s="77">
        <f>F11*G11</f>
        <v>0</v>
      </c>
      <c r="I11" s="252" t="s">
        <v>2981</v>
      </c>
    </row>
    <row r="12" spans="1:9" ht="13" x14ac:dyDescent="0.25">
      <c r="A12" s="40"/>
      <c r="B12" s="44" t="s">
        <v>252</v>
      </c>
      <c r="C12" s="49"/>
      <c r="D12" s="238" t="s">
        <v>2501</v>
      </c>
      <c r="E12" s="224"/>
      <c r="F12" s="42"/>
      <c r="G12" s="80"/>
      <c r="H12" s="77">
        <f>F12*G12</f>
        <v>0</v>
      </c>
      <c r="I12" s="252" t="s">
        <v>2981</v>
      </c>
    </row>
    <row r="13" spans="1:9" ht="13" x14ac:dyDescent="0.25">
      <c r="A13" s="44" t="s">
        <v>253</v>
      </c>
      <c r="B13" s="44"/>
      <c r="C13" s="49"/>
      <c r="D13" s="239" t="s">
        <v>254</v>
      </c>
      <c r="E13" s="24"/>
      <c r="F13" s="5"/>
      <c r="G13" s="81"/>
      <c r="H13" s="77"/>
    </row>
    <row r="14" spans="1:9" ht="26" x14ac:dyDescent="0.25">
      <c r="A14" s="40"/>
      <c r="B14" s="44" t="s">
        <v>255</v>
      </c>
      <c r="C14" s="49"/>
      <c r="D14" s="238" t="s">
        <v>2502</v>
      </c>
      <c r="E14" s="24"/>
      <c r="F14" s="5"/>
      <c r="G14" s="81"/>
      <c r="H14" s="77"/>
      <c r="I14" s="252" t="s">
        <v>2981</v>
      </c>
    </row>
    <row r="15" spans="1:9" ht="13" x14ac:dyDescent="0.25">
      <c r="A15" s="40"/>
      <c r="B15" s="44"/>
      <c r="C15" s="49" t="s">
        <v>22</v>
      </c>
      <c r="D15" s="238" t="s">
        <v>2475</v>
      </c>
      <c r="E15" s="14" t="s">
        <v>132</v>
      </c>
      <c r="F15" s="42"/>
      <c r="G15" s="80"/>
      <c r="H15" s="77">
        <f>F15*G15</f>
        <v>0</v>
      </c>
      <c r="I15" s="252" t="s">
        <v>2981</v>
      </c>
    </row>
    <row r="16" spans="1:9" ht="13" x14ac:dyDescent="0.25">
      <c r="A16" s="40"/>
      <c r="B16" s="44"/>
      <c r="C16" s="49" t="s">
        <v>24</v>
      </c>
      <c r="D16" s="238" t="s">
        <v>2475</v>
      </c>
      <c r="E16" s="14" t="s">
        <v>132</v>
      </c>
      <c r="F16" s="42"/>
      <c r="G16" s="80"/>
      <c r="H16" s="77">
        <f>F16*G16</f>
        <v>0</v>
      </c>
      <c r="I16" s="252" t="s">
        <v>2981</v>
      </c>
    </row>
    <row r="17" spans="1:9" ht="26" x14ac:dyDescent="0.25">
      <c r="A17" s="40"/>
      <c r="B17" s="44" t="s">
        <v>256</v>
      </c>
      <c r="C17" s="49"/>
      <c r="D17" s="238" t="s">
        <v>2502</v>
      </c>
      <c r="E17" s="24"/>
      <c r="F17" s="5"/>
      <c r="G17" s="81"/>
      <c r="H17" s="77"/>
      <c r="I17" s="252" t="s">
        <v>2981</v>
      </c>
    </row>
    <row r="18" spans="1:9" ht="13" x14ac:dyDescent="0.25">
      <c r="A18" s="44"/>
      <c r="B18" s="44"/>
      <c r="C18" s="49" t="s">
        <v>22</v>
      </c>
      <c r="D18" s="238" t="s">
        <v>2475</v>
      </c>
      <c r="E18" s="14" t="s">
        <v>132</v>
      </c>
      <c r="F18" s="42"/>
      <c r="G18" s="80"/>
      <c r="H18" s="77">
        <f>F18*G18</f>
        <v>0</v>
      </c>
      <c r="I18" s="252" t="s">
        <v>2981</v>
      </c>
    </row>
    <row r="19" spans="1:9" ht="13" x14ac:dyDescent="0.25">
      <c r="A19" s="44"/>
      <c r="B19" s="44"/>
      <c r="C19" s="49" t="s">
        <v>24</v>
      </c>
      <c r="D19" s="238" t="s">
        <v>2475</v>
      </c>
      <c r="E19" s="14" t="s">
        <v>132</v>
      </c>
      <c r="F19" s="42"/>
      <c r="G19" s="80"/>
      <c r="H19" s="77">
        <f>F19*G19</f>
        <v>0</v>
      </c>
      <c r="I19" s="252" t="s">
        <v>2981</v>
      </c>
    </row>
    <row r="20" spans="1:9" ht="13" x14ac:dyDescent="0.25">
      <c r="A20" s="44"/>
      <c r="B20" s="44" t="s">
        <v>257</v>
      </c>
      <c r="C20" s="49"/>
      <c r="D20" s="238" t="s">
        <v>2501</v>
      </c>
      <c r="E20" s="224"/>
      <c r="F20" s="42"/>
      <c r="G20" s="80"/>
      <c r="H20" s="77">
        <f>F20*G20</f>
        <v>0</v>
      </c>
      <c r="I20" s="252" t="s">
        <v>2981</v>
      </c>
    </row>
    <row r="21" spans="1:9" ht="39" x14ac:dyDescent="0.25">
      <c r="A21" s="44" t="s">
        <v>258</v>
      </c>
      <c r="B21" s="44"/>
      <c r="C21" s="49"/>
      <c r="D21" s="84" t="s">
        <v>2503</v>
      </c>
      <c r="E21" s="24"/>
      <c r="F21" s="5"/>
      <c r="G21" s="81"/>
      <c r="H21" s="77"/>
    </row>
    <row r="22" spans="1:9" x14ac:dyDescent="0.25">
      <c r="A22" s="40"/>
      <c r="B22" s="44" t="s">
        <v>259</v>
      </c>
      <c r="C22" s="49"/>
      <c r="D22" s="127" t="s">
        <v>262</v>
      </c>
      <c r="E22" s="24"/>
      <c r="F22" s="5"/>
      <c r="G22" s="81"/>
      <c r="H22" s="77"/>
    </row>
    <row r="23" spans="1:9" ht="14.5" x14ac:dyDescent="0.25">
      <c r="A23" s="44"/>
      <c r="B23" s="44"/>
      <c r="C23" s="49" t="s">
        <v>22</v>
      </c>
      <c r="D23" s="127" t="s">
        <v>183</v>
      </c>
      <c r="E23" s="24" t="s">
        <v>131</v>
      </c>
      <c r="F23" s="42"/>
      <c r="G23" s="80"/>
      <c r="H23" s="77">
        <f>F23*G23</f>
        <v>0</v>
      </c>
    </row>
    <row r="24" spans="1:9" ht="14.5" x14ac:dyDescent="0.25">
      <c r="A24" s="44"/>
      <c r="B24" s="44"/>
      <c r="C24" s="49" t="s">
        <v>24</v>
      </c>
      <c r="D24" s="127" t="s">
        <v>2504</v>
      </c>
      <c r="E24" s="24" t="s">
        <v>131</v>
      </c>
      <c r="F24" s="42"/>
      <c r="G24" s="80"/>
      <c r="H24" s="77">
        <f>F24*G24</f>
        <v>0</v>
      </c>
    </row>
    <row r="25" spans="1:9" ht="14.5" x14ac:dyDescent="0.25">
      <c r="A25" s="40"/>
      <c r="B25" s="44"/>
      <c r="C25" s="49" t="s">
        <v>35</v>
      </c>
      <c r="D25" s="127" t="s">
        <v>185</v>
      </c>
      <c r="E25" s="24" t="s">
        <v>131</v>
      </c>
      <c r="F25" s="42"/>
      <c r="G25" s="80"/>
      <c r="H25" s="77">
        <f>F25*G25</f>
        <v>0</v>
      </c>
    </row>
    <row r="26" spans="1:9" ht="14.5" x14ac:dyDescent="0.25">
      <c r="A26" s="40"/>
      <c r="B26" s="44"/>
      <c r="C26" s="49" t="s">
        <v>26</v>
      </c>
      <c r="D26" s="127" t="s">
        <v>186</v>
      </c>
      <c r="E26" s="24" t="s">
        <v>131</v>
      </c>
      <c r="F26" s="42"/>
      <c r="G26" s="80"/>
      <c r="H26" s="77">
        <f>F26*G26</f>
        <v>0</v>
      </c>
    </row>
    <row r="27" spans="1:9" ht="14.5" x14ac:dyDescent="0.25">
      <c r="A27" s="40"/>
      <c r="B27" s="44"/>
      <c r="C27" s="49" t="s">
        <v>27</v>
      </c>
      <c r="D27" s="127" t="s">
        <v>216</v>
      </c>
      <c r="E27" s="24" t="s">
        <v>131</v>
      </c>
      <c r="F27" s="42"/>
      <c r="G27" s="80"/>
      <c r="H27" s="77">
        <f>F27*G27</f>
        <v>0</v>
      </c>
    </row>
    <row r="28" spans="1:9" x14ac:dyDescent="0.25">
      <c r="A28" s="44"/>
      <c r="B28" s="44" t="s">
        <v>260</v>
      </c>
      <c r="C28" s="49"/>
      <c r="D28" s="127" t="s">
        <v>264</v>
      </c>
      <c r="E28" s="24"/>
      <c r="F28" s="5"/>
      <c r="G28" s="81"/>
      <c r="H28" s="77"/>
    </row>
    <row r="29" spans="1:9" ht="14.5" x14ac:dyDescent="0.25">
      <c r="A29" s="40"/>
      <c r="B29" s="44"/>
      <c r="C29" s="49" t="s">
        <v>22</v>
      </c>
      <c r="D29" s="127" t="s">
        <v>183</v>
      </c>
      <c r="E29" s="24" t="s">
        <v>131</v>
      </c>
      <c r="F29" s="42"/>
      <c r="G29" s="80"/>
      <c r="H29" s="77">
        <f t="shared" ref="H29:H34" si="0">F29*G29</f>
        <v>0</v>
      </c>
    </row>
    <row r="30" spans="1:9" ht="14.5" x14ac:dyDescent="0.25">
      <c r="A30" s="40"/>
      <c r="B30" s="44"/>
      <c r="C30" s="49" t="s">
        <v>24</v>
      </c>
      <c r="D30" s="127" t="s">
        <v>263</v>
      </c>
      <c r="E30" s="24" t="s">
        <v>131</v>
      </c>
      <c r="F30" s="42"/>
      <c r="G30" s="80"/>
      <c r="H30" s="77">
        <f t="shared" si="0"/>
        <v>0</v>
      </c>
    </row>
    <row r="31" spans="1:9" ht="14.5" x14ac:dyDescent="0.25">
      <c r="A31" s="40"/>
      <c r="B31" s="44"/>
      <c r="C31" s="49" t="s">
        <v>35</v>
      </c>
      <c r="D31" s="127" t="s">
        <v>185</v>
      </c>
      <c r="E31" s="24" t="s">
        <v>131</v>
      </c>
      <c r="F31" s="42"/>
      <c r="G31" s="80"/>
      <c r="H31" s="77">
        <f t="shared" si="0"/>
        <v>0</v>
      </c>
    </row>
    <row r="32" spans="1:9" ht="14.5" x14ac:dyDescent="0.25">
      <c r="A32" s="40"/>
      <c r="B32" s="44"/>
      <c r="C32" s="49" t="s">
        <v>26</v>
      </c>
      <c r="D32" s="127" t="s">
        <v>186</v>
      </c>
      <c r="E32" s="24" t="s">
        <v>131</v>
      </c>
      <c r="F32" s="42"/>
      <c r="G32" s="80"/>
      <c r="H32" s="77">
        <f t="shared" si="0"/>
        <v>0</v>
      </c>
    </row>
    <row r="33" spans="1:9" ht="14.5" x14ac:dyDescent="0.25">
      <c r="A33" s="40"/>
      <c r="B33" s="44"/>
      <c r="C33" s="49" t="s">
        <v>27</v>
      </c>
      <c r="D33" s="127" t="s">
        <v>216</v>
      </c>
      <c r="E33" s="24" t="s">
        <v>131</v>
      </c>
      <c r="F33" s="42"/>
      <c r="G33" s="80"/>
      <c r="H33" s="77">
        <f t="shared" si="0"/>
        <v>0</v>
      </c>
    </row>
    <row r="34" spans="1:9" ht="25.5" customHeight="1" x14ac:dyDescent="0.25">
      <c r="A34" s="40"/>
      <c r="B34" s="44" t="s">
        <v>261</v>
      </c>
      <c r="C34" s="49"/>
      <c r="D34" s="59" t="s">
        <v>265</v>
      </c>
      <c r="E34" s="24" t="s">
        <v>131</v>
      </c>
      <c r="F34" s="42"/>
      <c r="G34" s="80"/>
      <c r="H34" s="77">
        <f t="shared" si="0"/>
        <v>0</v>
      </c>
    </row>
    <row r="35" spans="1:9" ht="26" x14ac:dyDescent="0.25">
      <c r="A35" s="44" t="s">
        <v>266</v>
      </c>
      <c r="B35" s="44"/>
      <c r="C35" s="49"/>
      <c r="D35" s="126" t="s">
        <v>267</v>
      </c>
      <c r="E35" s="24"/>
      <c r="F35" s="5"/>
      <c r="G35" s="81"/>
      <c r="H35" s="77"/>
    </row>
    <row r="36" spans="1:9" ht="26" x14ac:dyDescent="0.25">
      <c r="A36" s="40"/>
      <c r="B36" s="44" t="s">
        <v>268</v>
      </c>
      <c r="C36" s="49"/>
      <c r="D36" s="238" t="s">
        <v>2505</v>
      </c>
      <c r="E36" s="24" t="s">
        <v>131</v>
      </c>
      <c r="F36" s="42"/>
      <c r="G36" s="80"/>
      <c r="H36" s="77">
        <f>F36*G36</f>
        <v>0</v>
      </c>
      <c r="I36" s="252" t="s">
        <v>2981</v>
      </c>
    </row>
    <row r="37" spans="1:9" ht="14.5" x14ac:dyDescent="0.25">
      <c r="A37" s="44"/>
      <c r="B37" s="44" t="s">
        <v>269</v>
      </c>
      <c r="C37" s="49"/>
      <c r="D37" s="238" t="s">
        <v>2506</v>
      </c>
      <c r="E37" s="24" t="s">
        <v>131</v>
      </c>
      <c r="F37" s="42"/>
      <c r="G37" s="80"/>
      <c r="H37" s="77">
        <f>F37*G37</f>
        <v>0</v>
      </c>
      <c r="I37" s="252" t="s">
        <v>2981</v>
      </c>
    </row>
    <row r="38" spans="1:9" ht="26" x14ac:dyDescent="0.25">
      <c r="A38" s="44" t="s">
        <v>270</v>
      </c>
      <c r="B38" s="44"/>
      <c r="C38" s="49"/>
      <c r="D38" s="126" t="s">
        <v>271</v>
      </c>
      <c r="E38" s="24"/>
      <c r="F38" s="5"/>
      <c r="G38" s="81"/>
      <c r="H38" s="77"/>
    </row>
    <row r="39" spans="1:9" ht="26" x14ac:dyDescent="0.25">
      <c r="A39" s="40"/>
      <c r="B39" s="44" t="s">
        <v>272</v>
      </c>
      <c r="C39" s="49"/>
      <c r="D39" s="238" t="s">
        <v>2507</v>
      </c>
      <c r="E39" s="24"/>
      <c r="F39" s="5"/>
      <c r="G39" s="81"/>
      <c r="H39" s="77"/>
      <c r="I39" s="252" t="s">
        <v>2981</v>
      </c>
    </row>
    <row r="40" spans="1:9" ht="13" x14ac:dyDescent="0.25">
      <c r="A40" s="44"/>
      <c r="B40" s="44"/>
      <c r="C40" s="49" t="s">
        <v>22</v>
      </c>
      <c r="D40" s="238" t="s">
        <v>2508</v>
      </c>
      <c r="E40" s="14" t="s">
        <v>132</v>
      </c>
      <c r="F40" s="42"/>
      <c r="G40" s="80"/>
      <c r="H40" s="77">
        <f>F40*G40</f>
        <v>0</v>
      </c>
      <c r="I40" s="252" t="s">
        <v>2981</v>
      </c>
    </row>
    <row r="41" spans="1:9" ht="13" x14ac:dyDescent="0.25">
      <c r="A41" s="44"/>
      <c r="B41" s="44"/>
      <c r="C41" s="49" t="s">
        <v>24</v>
      </c>
      <c r="D41" s="238" t="s">
        <v>2508</v>
      </c>
      <c r="E41" s="14" t="s">
        <v>132</v>
      </c>
      <c r="F41" s="42"/>
      <c r="G41" s="80"/>
      <c r="H41" s="77">
        <f>F41*G41</f>
        <v>0</v>
      </c>
      <c r="I41" s="252" t="s">
        <v>2981</v>
      </c>
    </row>
    <row r="42" spans="1:9" ht="38.5" x14ac:dyDescent="0.25">
      <c r="A42" s="40"/>
      <c r="B42" s="44" t="s">
        <v>273</v>
      </c>
      <c r="C42" s="49"/>
      <c r="D42" s="238" t="s">
        <v>2509</v>
      </c>
      <c r="E42" s="14"/>
      <c r="F42" s="5"/>
      <c r="G42" s="81"/>
      <c r="H42" s="77"/>
      <c r="I42" s="252" t="s">
        <v>2981</v>
      </c>
    </row>
    <row r="43" spans="1:9" ht="13" x14ac:dyDescent="0.25">
      <c r="A43" s="40"/>
      <c r="B43" s="44"/>
      <c r="C43" s="49" t="s">
        <v>22</v>
      </c>
      <c r="D43" s="238" t="s">
        <v>2508</v>
      </c>
      <c r="E43" s="14" t="s">
        <v>132</v>
      </c>
      <c r="F43" s="42"/>
      <c r="G43" s="80"/>
      <c r="H43" s="77">
        <f>F43*G43</f>
        <v>0</v>
      </c>
      <c r="I43" s="252" t="s">
        <v>2981</v>
      </c>
    </row>
    <row r="44" spans="1:9" ht="13" x14ac:dyDescent="0.25">
      <c r="A44" s="40"/>
      <c r="B44" s="44"/>
      <c r="C44" s="49" t="s">
        <v>24</v>
      </c>
      <c r="D44" s="238" t="s">
        <v>2508</v>
      </c>
      <c r="E44" s="14" t="s">
        <v>132</v>
      </c>
      <c r="F44" s="42"/>
      <c r="G44" s="80"/>
      <c r="H44" s="77">
        <f>F44*G44</f>
        <v>0</v>
      </c>
      <c r="I44" s="252" t="s">
        <v>2981</v>
      </c>
    </row>
    <row r="45" spans="1:9" ht="26" x14ac:dyDescent="0.25">
      <c r="A45" s="40"/>
      <c r="B45" s="44" t="s">
        <v>274</v>
      </c>
      <c r="C45" s="49"/>
      <c r="D45" s="238" t="s">
        <v>2510</v>
      </c>
      <c r="E45" s="14"/>
      <c r="F45" s="5"/>
      <c r="G45" s="81"/>
      <c r="H45" s="77"/>
      <c r="I45" s="252" t="s">
        <v>2981</v>
      </c>
    </row>
    <row r="46" spans="1:9" ht="13" x14ac:dyDescent="0.25">
      <c r="A46" s="40"/>
      <c r="B46" s="44"/>
      <c r="C46" s="49" t="s">
        <v>22</v>
      </c>
      <c r="D46" s="238" t="s">
        <v>2508</v>
      </c>
      <c r="E46" s="14" t="s">
        <v>132</v>
      </c>
      <c r="F46" s="42"/>
      <c r="G46" s="80"/>
      <c r="H46" s="77">
        <f>F46*G46</f>
        <v>0</v>
      </c>
      <c r="I46" s="252" t="s">
        <v>2981</v>
      </c>
    </row>
    <row r="47" spans="1:9" ht="13" x14ac:dyDescent="0.25">
      <c r="A47" s="40"/>
      <c r="B47" s="44"/>
      <c r="C47" s="49" t="s">
        <v>24</v>
      </c>
      <c r="D47" s="238" t="s">
        <v>2508</v>
      </c>
      <c r="E47" s="14" t="s">
        <v>132</v>
      </c>
      <c r="F47" s="42"/>
      <c r="G47" s="80"/>
      <c r="H47" s="77">
        <f>F47*G47</f>
        <v>0</v>
      </c>
      <c r="I47" s="252" t="s">
        <v>2981</v>
      </c>
    </row>
    <row r="48" spans="1:9" ht="26" x14ac:dyDescent="0.25">
      <c r="A48" s="40"/>
      <c r="B48" s="44" t="s">
        <v>275</v>
      </c>
      <c r="C48" s="49"/>
      <c r="D48" s="238" t="s">
        <v>2511</v>
      </c>
      <c r="E48" s="10"/>
      <c r="F48" s="5"/>
      <c r="G48" s="81"/>
      <c r="H48" s="77"/>
      <c r="I48" s="252" t="s">
        <v>2981</v>
      </c>
    </row>
    <row r="49" spans="1:9" ht="13" x14ac:dyDescent="0.25">
      <c r="A49" s="44"/>
      <c r="B49" s="44"/>
      <c r="C49" s="49" t="s">
        <v>22</v>
      </c>
      <c r="D49" s="238" t="s">
        <v>2493</v>
      </c>
      <c r="E49" s="14" t="s">
        <v>132</v>
      </c>
      <c r="F49" s="42"/>
      <c r="G49" s="80"/>
      <c r="H49" s="77">
        <f>F49*G49</f>
        <v>0</v>
      </c>
      <c r="I49" s="252" t="s">
        <v>2981</v>
      </c>
    </row>
    <row r="50" spans="1:9" ht="13" x14ac:dyDescent="0.25">
      <c r="A50" s="40"/>
      <c r="B50" s="44"/>
      <c r="C50" s="49" t="s">
        <v>24</v>
      </c>
      <c r="D50" s="238" t="s">
        <v>2493</v>
      </c>
      <c r="E50" s="14" t="s">
        <v>132</v>
      </c>
      <c r="F50" s="42"/>
      <c r="G50" s="80"/>
      <c r="H50" s="77">
        <f>F50*G50</f>
        <v>0</v>
      </c>
      <c r="I50" s="252" t="s">
        <v>2981</v>
      </c>
    </row>
    <row r="51" spans="1:9" ht="26" x14ac:dyDescent="0.25">
      <c r="A51" s="40"/>
      <c r="B51" s="44" t="s">
        <v>276</v>
      </c>
      <c r="C51" s="49"/>
      <c r="D51" s="238" t="s">
        <v>2512</v>
      </c>
      <c r="E51" s="14"/>
      <c r="F51" s="5"/>
      <c r="G51" s="81"/>
      <c r="H51" s="77"/>
      <c r="I51" s="252" t="s">
        <v>2981</v>
      </c>
    </row>
    <row r="52" spans="1:9" ht="13" x14ac:dyDescent="0.25">
      <c r="A52" s="40"/>
      <c r="B52" s="44"/>
      <c r="C52" s="49" t="s">
        <v>22</v>
      </c>
      <c r="D52" s="238" t="s">
        <v>2508</v>
      </c>
      <c r="E52" s="14" t="s">
        <v>132</v>
      </c>
      <c r="F52" s="42"/>
      <c r="G52" s="80"/>
      <c r="H52" s="77">
        <f>F52*G52</f>
        <v>0</v>
      </c>
      <c r="I52" s="252" t="s">
        <v>2981</v>
      </c>
    </row>
    <row r="53" spans="1:9" ht="13" x14ac:dyDescent="0.25">
      <c r="A53" s="40"/>
      <c r="B53" s="44"/>
      <c r="C53" s="49" t="s">
        <v>24</v>
      </c>
      <c r="D53" s="238" t="s">
        <v>2508</v>
      </c>
      <c r="E53" s="14" t="s">
        <v>132</v>
      </c>
      <c r="F53" s="42"/>
      <c r="G53" s="80"/>
      <c r="H53" s="77">
        <f>F53*G53</f>
        <v>0</v>
      </c>
      <c r="I53" s="252" t="s">
        <v>2981</v>
      </c>
    </row>
    <row r="54" spans="1:9" ht="26" x14ac:dyDescent="0.25">
      <c r="A54" s="44" t="s">
        <v>277</v>
      </c>
      <c r="B54" s="44"/>
      <c r="C54" s="49"/>
      <c r="D54" s="126" t="s">
        <v>278</v>
      </c>
      <c r="E54" s="14"/>
      <c r="F54" s="5"/>
      <c r="G54" s="81"/>
      <c r="H54" s="77"/>
    </row>
    <row r="55" spans="1:9" ht="26" x14ac:dyDescent="0.25">
      <c r="A55" s="40"/>
      <c r="B55" s="44" t="s">
        <v>279</v>
      </c>
      <c r="C55" s="49"/>
      <c r="D55" s="238" t="s">
        <v>2513</v>
      </c>
      <c r="E55" s="14" t="s">
        <v>132</v>
      </c>
      <c r="F55" s="42"/>
      <c r="G55" s="80"/>
      <c r="H55" s="77">
        <f>F55*G55</f>
        <v>0</v>
      </c>
      <c r="I55" s="252" t="s">
        <v>2981</v>
      </c>
    </row>
    <row r="56" spans="1:9" ht="26" x14ac:dyDescent="0.25">
      <c r="A56" s="40"/>
      <c r="B56" s="44" t="s">
        <v>280</v>
      </c>
      <c r="C56" s="49"/>
      <c r="D56" s="238" t="s">
        <v>2513</v>
      </c>
      <c r="E56" s="14" t="s">
        <v>132</v>
      </c>
      <c r="F56" s="42"/>
      <c r="G56" s="80"/>
      <c r="H56" s="77">
        <f>F56*G56</f>
        <v>0</v>
      </c>
      <c r="I56" s="252" t="s">
        <v>2981</v>
      </c>
    </row>
    <row r="57" spans="1:9" ht="26" x14ac:dyDescent="0.25">
      <c r="A57" s="44"/>
      <c r="B57" s="44" t="s">
        <v>281</v>
      </c>
      <c r="C57" s="49"/>
      <c r="D57" s="238" t="s">
        <v>2513</v>
      </c>
      <c r="E57" s="14" t="s">
        <v>132</v>
      </c>
      <c r="F57" s="42"/>
      <c r="G57" s="80"/>
      <c r="H57" s="77">
        <f>F57*G57</f>
        <v>0</v>
      </c>
      <c r="I57" s="252" t="s">
        <v>2981</v>
      </c>
    </row>
    <row r="58" spans="1:9" ht="13" x14ac:dyDescent="0.25">
      <c r="A58" s="44"/>
      <c r="B58" s="44" t="s">
        <v>282</v>
      </c>
      <c r="C58" s="49"/>
      <c r="D58" s="238" t="s">
        <v>2470</v>
      </c>
      <c r="E58" s="14" t="s">
        <v>132</v>
      </c>
      <c r="F58" s="42"/>
      <c r="G58" s="80"/>
      <c r="H58" s="77">
        <f>F58*G58</f>
        <v>0</v>
      </c>
      <c r="I58" s="252" t="s">
        <v>2981</v>
      </c>
    </row>
    <row r="59" spans="1:9" ht="26" x14ac:dyDescent="0.25">
      <c r="A59" s="44" t="s">
        <v>283</v>
      </c>
      <c r="B59" s="44"/>
      <c r="C59" s="49"/>
      <c r="D59" s="239" t="s">
        <v>2514</v>
      </c>
      <c r="E59" s="24"/>
      <c r="F59" s="5"/>
      <c r="G59" s="81"/>
      <c r="H59" s="77"/>
    </row>
    <row r="60" spans="1:9" ht="26" x14ac:dyDescent="0.25">
      <c r="A60" s="44"/>
      <c r="B60" s="44" t="s">
        <v>284</v>
      </c>
      <c r="C60" s="49"/>
      <c r="D60" s="238" t="s">
        <v>2515</v>
      </c>
      <c r="E60" s="14" t="s">
        <v>132</v>
      </c>
      <c r="F60" s="42"/>
      <c r="G60" s="80"/>
      <c r="H60" s="77">
        <f>F60*G60</f>
        <v>0</v>
      </c>
      <c r="I60" s="252" t="s">
        <v>2981</v>
      </c>
    </row>
    <row r="61" spans="1:9" ht="26" x14ac:dyDescent="0.25">
      <c r="A61" s="44"/>
      <c r="B61" s="44" t="s">
        <v>286</v>
      </c>
      <c r="C61" s="49"/>
      <c r="D61" s="238" t="s">
        <v>2516</v>
      </c>
      <c r="E61" s="24" t="s">
        <v>131</v>
      </c>
      <c r="F61" s="42"/>
      <c r="G61" s="80"/>
      <c r="H61" s="77">
        <f>F61*G61</f>
        <v>0</v>
      </c>
      <c r="I61" s="252" t="s">
        <v>2981</v>
      </c>
    </row>
    <row r="62" spans="1:9" ht="13" x14ac:dyDescent="0.25">
      <c r="A62" s="44"/>
      <c r="B62" s="44" t="s">
        <v>285</v>
      </c>
      <c r="C62" s="49"/>
      <c r="D62" s="238" t="s">
        <v>2517</v>
      </c>
      <c r="E62" s="14" t="s">
        <v>132</v>
      </c>
      <c r="F62" s="42"/>
      <c r="G62" s="80"/>
      <c r="H62" s="77">
        <f>F62*G62</f>
        <v>0</v>
      </c>
      <c r="I62" s="252" t="s">
        <v>2981</v>
      </c>
    </row>
    <row r="63" spans="1:9" ht="13" x14ac:dyDescent="0.25">
      <c r="A63" s="44"/>
      <c r="B63" s="44" t="s">
        <v>287</v>
      </c>
      <c r="C63" s="49"/>
      <c r="D63" s="238" t="s">
        <v>2518</v>
      </c>
      <c r="E63" s="14" t="s">
        <v>132</v>
      </c>
      <c r="F63" s="42"/>
      <c r="G63" s="80"/>
      <c r="H63" s="77">
        <f>F63*G63</f>
        <v>0</v>
      </c>
      <c r="I63" s="252" t="s">
        <v>2981</v>
      </c>
    </row>
    <row r="64" spans="1:9" x14ac:dyDescent="0.25">
      <c r="A64" s="44"/>
      <c r="B64" s="44" t="s">
        <v>288</v>
      </c>
      <c r="C64" s="49"/>
      <c r="D64" s="238" t="s">
        <v>229</v>
      </c>
      <c r="E64" s="24"/>
      <c r="F64" s="5"/>
      <c r="G64" s="81"/>
      <c r="H64" s="77"/>
    </row>
    <row r="65" spans="1:9" ht="13" x14ac:dyDescent="0.25">
      <c r="A65" s="44"/>
      <c r="B65" s="44"/>
      <c r="C65" s="49" t="s">
        <v>22</v>
      </c>
      <c r="D65" s="238" t="s">
        <v>2488</v>
      </c>
      <c r="E65" s="14" t="s">
        <v>132</v>
      </c>
      <c r="F65" s="42"/>
      <c r="G65" s="80"/>
      <c r="H65" s="77">
        <f>F65*G65</f>
        <v>0</v>
      </c>
      <c r="I65" s="252" t="s">
        <v>2981</v>
      </c>
    </row>
    <row r="66" spans="1:9" ht="13" x14ac:dyDescent="0.25">
      <c r="A66" s="44"/>
      <c r="B66" s="44"/>
      <c r="C66" s="49" t="s">
        <v>24</v>
      </c>
      <c r="D66" s="238" t="s">
        <v>2488</v>
      </c>
      <c r="E66" s="14" t="s">
        <v>132</v>
      </c>
      <c r="F66" s="42"/>
      <c r="G66" s="80"/>
      <c r="H66" s="77">
        <f>F66*G66</f>
        <v>0</v>
      </c>
      <c r="I66" s="252" t="s">
        <v>2981</v>
      </c>
    </row>
    <row r="67" spans="1:9" ht="26" x14ac:dyDescent="0.25">
      <c r="A67" s="44" t="s">
        <v>289</v>
      </c>
      <c r="B67" s="44"/>
      <c r="C67" s="49"/>
      <c r="D67" s="126" t="s">
        <v>298</v>
      </c>
      <c r="E67" s="14"/>
      <c r="F67" s="5"/>
      <c r="G67" s="81"/>
      <c r="H67" s="77"/>
    </row>
    <row r="68" spans="1:9" ht="26" x14ac:dyDescent="0.25">
      <c r="A68" s="44"/>
      <c r="B68" s="44" t="s">
        <v>290</v>
      </c>
      <c r="C68" s="49"/>
      <c r="D68" s="238" t="s">
        <v>2520</v>
      </c>
      <c r="E68" s="14"/>
      <c r="F68" s="5"/>
      <c r="G68" s="81"/>
      <c r="H68" s="77"/>
      <c r="I68" s="252" t="s">
        <v>2981</v>
      </c>
    </row>
    <row r="69" spans="1:9" ht="13" x14ac:dyDescent="0.25">
      <c r="A69" s="44"/>
      <c r="B69" s="44"/>
      <c r="C69" s="49" t="s">
        <v>22</v>
      </c>
      <c r="D69" s="238" t="s">
        <v>2521</v>
      </c>
      <c r="E69" s="14" t="s">
        <v>132</v>
      </c>
      <c r="F69" s="42"/>
      <c r="G69" s="80"/>
      <c r="H69" s="77">
        <f>F69*G69</f>
        <v>0</v>
      </c>
      <c r="I69" s="252" t="s">
        <v>2981</v>
      </c>
    </row>
    <row r="70" spans="1:9" ht="13" x14ac:dyDescent="0.25">
      <c r="A70" s="44"/>
      <c r="B70" s="44"/>
      <c r="C70" s="49" t="s">
        <v>24</v>
      </c>
      <c r="D70" s="238" t="s">
        <v>2521</v>
      </c>
      <c r="E70" s="14" t="s">
        <v>132</v>
      </c>
      <c r="F70" s="42"/>
      <c r="G70" s="80"/>
      <c r="H70" s="77">
        <f>F70*G70</f>
        <v>0</v>
      </c>
      <c r="I70" s="252" t="s">
        <v>2981</v>
      </c>
    </row>
    <row r="71" spans="1:9" ht="13" x14ac:dyDescent="0.25">
      <c r="A71" s="44"/>
      <c r="B71" s="44"/>
      <c r="C71" s="49" t="s">
        <v>35</v>
      </c>
      <c r="D71" s="127" t="s">
        <v>2519</v>
      </c>
      <c r="E71" s="14" t="s">
        <v>132</v>
      </c>
      <c r="F71" s="42"/>
      <c r="G71" s="80"/>
      <c r="H71" s="77">
        <f>F71*G71</f>
        <v>0</v>
      </c>
      <c r="I71" s="252" t="s">
        <v>2981</v>
      </c>
    </row>
    <row r="72" spans="1:9" ht="26" x14ac:dyDescent="0.25">
      <c r="A72" s="44"/>
      <c r="B72" s="44" t="s">
        <v>291</v>
      </c>
      <c r="C72" s="49"/>
      <c r="D72" s="238" t="s">
        <v>2520</v>
      </c>
      <c r="E72" s="14"/>
      <c r="F72" s="5"/>
      <c r="G72" s="81"/>
      <c r="H72" s="77"/>
      <c r="I72" s="252" t="s">
        <v>2981</v>
      </c>
    </row>
    <row r="73" spans="1:9" ht="13" x14ac:dyDescent="0.25">
      <c r="A73" s="44"/>
      <c r="B73" s="44"/>
      <c r="C73" s="49" t="s">
        <v>22</v>
      </c>
      <c r="D73" s="238" t="s">
        <v>2521</v>
      </c>
      <c r="E73" s="14" t="s">
        <v>132</v>
      </c>
      <c r="F73" s="42"/>
      <c r="G73" s="80"/>
      <c r="H73" s="77">
        <f>F73*G73</f>
        <v>0</v>
      </c>
      <c r="I73" s="252" t="s">
        <v>2981</v>
      </c>
    </row>
    <row r="74" spans="1:9" ht="13" x14ac:dyDescent="0.25">
      <c r="A74" s="44"/>
      <c r="B74" s="44"/>
      <c r="C74" s="49" t="s">
        <v>24</v>
      </c>
      <c r="D74" s="238" t="s">
        <v>2521</v>
      </c>
      <c r="E74" s="14" t="s">
        <v>132</v>
      </c>
      <c r="F74" s="42"/>
      <c r="G74" s="80"/>
      <c r="H74" s="77">
        <f>F74*G74</f>
        <v>0</v>
      </c>
      <c r="I74" s="252" t="s">
        <v>2981</v>
      </c>
    </row>
    <row r="75" spans="1:9" ht="13" x14ac:dyDescent="0.25">
      <c r="A75" s="44"/>
      <c r="B75" s="44"/>
      <c r="C75" s="49" t="s">
        <v>35</v>
      </c>
      <c r="D75" s="238" t="s">
        <v>2470</v>
      </c>
      <c r="E75" s="14" t="s">
        <v>132</v>
      </c>
      <c r="F75" s="42"/>
      <c r="G75" s="80"/>
      <c r="H75" s="77">
        <f>F75*G75</f>
        <v>0</v>
      </c>
      <c r="I75" s="252" t="s">
        <v>2981</v>
      </c>
    </row>
    <row r="76" spans="1:9" x14ac:dyDescent="0.25">
      <c r="A76" s="44"/>
      <c r="B76" s="44" t="s">
        <v>292</v>
      </c>
      <c r="C76" s="49"/>
      <c r="D76" s="238" t="s">
        <v>295</v>
      </c>
      <c r="E76" s="14"/>
      <c r="F76" s="5"/>
      <c r="G76" s="81"/>
      <c r="H76" s="77"/>
    </row>
    <row r="77" spans="1:9" ht="13" x14ac:dyDescent="0.25">
      <c r="A77" s="44"/>
      <c r="B77" s="44"/>
      <c r="C77" s="49" t="s">
        <v>22</v>
      </c>
      <c r="D77" s="238" t="s">
        <v>2522</v>
      </c>
      <c r="E77" s="14" t="s">
        <v>299</v>
      </c>
      <c r="F77" s="5"/>
      <c r="G77" s="81"/>
      <c r="H77" s="77">
        <f>F77*G77</f>
        <v>0</v>
      </c>
      <c r="I77" s="252" t="s">
        <v>2981</v>
      </c>
    </row>
    <row r="78" spans="1:9" ht="13" x14ac:dyDescent="0.25">
      <c r="A78" s="44"/>
      <c r="B78" s="44"/>
      <c r="C78" s="49" t="s">
        <v>24</v>
      </c>
      <c r="D78" s="238" t="s">
        <v>2522</v>
      </c>
      <c r="E78" s="14" t="s">
        <v>299</v>
      </c>
      <c r="F78" s="5"/>
      <c r="G78" s="81"/>
      <c r="H78" s="77">
        <f>F78*G78</f>
        <v>0</v>
      </c>
      <c r="I78" s="252" t="s">
        <v>2981</v>
      </c>
    </row>
    <row r="79" spans="1:9" x14ac:dyDescent="0.25">
      <c r="A79" s="44"/>
      <c r="B79" s="44" t="s">
        <v>293</v>
      </c>
      <c r="C79" s="49"/>
      <c r="D79" s="238" t="s">
        <v>296</v>
      </c>
      <c r="E79" s="14"/>
      <c r="F79" s="5"/>
      <c r="G79" s="81"/>
      <c r="H79" s="77"/>
    </row>
    <row r="80" spans="1:9" ht="26" x14ac:dyDescent="0.25">
      <c r="A80" s="44"/>
      <c r="B80" s="44"/>
      <c r="C80" s="49" t="s">
        <v>22</v>
      </c>
      <c r="D80" s="238" t="s">
        <v>2523</v>
      </c>
      <c r="E80" s="14" t="s">
        <v>299</v>
      </c>
      <c r="F80" s="5"/>
      <c r="G80" s="81"/>
      <c r="H80" s="77">
        <f>F80*G80</f>
        <v>0</v>
      </c>
      <c r="I80" s="252" t="s">
        <v>2981</v>
      </c>
    </row>
    <row r="81" spans="1:9" ht="26" x14ac:dyDescent="0.25">
      <c r="A81" s="44"/>
      <c r="B81" s="44"/>
      <c r="C81" s="49" t="s">
        <v>24</v>
      </c>
      <c r="D81" s="238" t="s">
        <v>2523</v>
      </c>
      <c r="E81" s="14" t="s">
        <v>299</v>
      </c>
      <c r="F81" s="5"/>
      <c r="G81" s="81"/>
      <c r="H81" s="77">
        <f>F81*G81</f>
        <v>0</v>
      </c>
      <c r="I81" s="252" t="s">
        <v>2981</v>
      </c>
    </row>
    <row r="82" spans="1:9" ht="13" x14ac:dyDescent="0.25">
      <c r="A82" s="44"/>
      <c r="B82" s="44"/>
      <c r="C82" s="49" t="s">
        <v>35</v>
      </c>
      <c r="D82" s="238" t="s">
        <v>2470</v>
      </c>
      <c r="E82" s="14" t="s">
        <v>299</v>
      </c>
      <c r="F82" s="5"/>
      <c r="G82" s="81"/>
      <c r="H82" s="77">
        <f>F82*G82</f>
        <v>0</v>
      </c>
      <c r="I82" s="252" t="s">
        <v>2981</v>
      </c>
    </row>
    <row r="83" spans="1:9" ht="25" x14ac:dyDescent="0.25">
      <c r="A83" s="44"/>
      <c r="B83" s="44" t="s">
        <v>294</v>
      </c>
      <c r="C83" s="49"/>
      <c r="D83" s="127" t="s">
        <v>297</v>
      </c>
      <c r="E83" s="14"/>
      <c r="F83" s="5"/>
      <c r="G83" s="81"/>
      <c r="H83" s="48"/>
    </row>
    <row r="84" spans="1:9" ht="26" x14ac:dyDescent="0.25">
      <c r="A84" s="44"/>
      <c r="B84" s="44"/>
      <c r="C84" s="49" t="s">
        <v>22</v>
      </c>
      <c r="D84" s="238" t="s">
        <v>2523</v>
      </c>
      <c r="E84" s="14" t="s">
        <v>299</v>
      </c>
      <c r="F84" s="5"/>
      <c r="G84" s="81"/>
      <c r="H84" s="77">
        <f>F84*G84</f>
        <v>0</v>
      </c>
      <c r="I84" s="252" t="s">
        <v>2981</v>
      </c>
    </row>
    <row r="85" spans="1:9" ht="26" x14ac:dyDescent="0.25">
      <c r="A85" s="44"/>
      <c r="B85" s="44"/>
      <c r="C85" s="49" t="s">
        <v>24</v>
      </c>
      <c r="D85" s="238" t="s">
        <v>2523</v>
      </c>
      <c r="E85" s="14" t="s">
        <v>299</v>
      </c>
      <c r="F85" s="5"/>
      <c r="G85" s="81"/>
      <c r="H85" s="77">
        <f>F85*G85</f>
        <v>0</v>
      </c>
      <c r="I85" s="252" t="s">
        <v>2981</v>
      </c>
    </row>
    <row r="86" spans="1:9" ht="13" x14ac:dyDescent="0.25">
      <c r="A86" s="44"/>
      <c r="B86" s="44"/>
      <c r="C86" s="49" t="s">
        <v>35</v>
      </c>
      <c r="D86" s="238" t="s">
        <v>2470</v>
      </c>
      <c r="E86" s="14" t="s">
        <v>299</v>
      </c>
      <c r="F86" s="5"/>
      <c r="G86" s="81"/>
      <c r="H86" s="77">
        <f>F86*G86</f>
        <v>0</v>
      </c>
      <c r="I86" s="252" t="s">
        <v>2981</v>
      </c>
    </row>
    <row r="87" spans="1:9" ht="26" x14ac:dyDescent="0.25">
      <c r="A87" s="44" t="s">
        <v>300</v>
      </c>
      <c r="B87" s="44"/>
      <c r="C87" s="49"/>
      <c r="D87" s="126" t="s">
        <v>301</v>
      </c>
      <c r="E87" s="14"/>
      <c r="F87" s="5"/>
      <c r="G87" s="81"/>
      <c r="H87" s="77"/>
    </row>
    <row r="88" spans="1:9" x14ac:dyDescent="0.25">
      <c r="A88" s="44"/>
      <c r="B88" s="44" t="s">
        <v>302</v>
      </c>
      <c r="C88" s="49"/>
      <c r="D88" s="127" t="s">
        <v>304</v>
      </c>
      <c r="E88" s="14"/>
      <c r="F88" s="5"/>
      <c r="G88" s="81"/>
      <c r="H88" s="77"/>
    </row>
    <row r="89" spans="1:9" ht="26" x14ac:dyDescent="0.25">
      <c r="A89" s="44"/>
      <c r="B89" s="44"/>
      <c r="C89" s="49" t="s">
        <v>22</v>
      </c>
      <c r="D89" s="238" t="s">
        <v>2524</v>
      </c>
      <c r="E89" s="14" t="s">
        <v>132</v>
      </c>
      <c r="F89" s="42"/>
      <c r="G89" s="80"/>
      <c r="H89" s="77">
        <f>F89*G89</f>
        <v>0</v>
      </c>
      <c r="I89" s="252" t="s">
        <v>2981</v>
      </c>
    </row>
    <row r="90" spans="1:9" ht="26" x14ac:dyDescent="0.25">
      <c r="A90" s="44"/>
      <c r="B90" s="44"/>
      <c r="C90" s="49" t="s">
        <v>24</v>
      </c>
      <c r="D90" s="238" t="s">
        <v>2524</v>
      </c>
      <c r="E90" s="14" t="s">
        <v>132</v>
      </c>
      <c r="F90" s="42"/>
      <c r="G90" s="80"/>
      <c r="H90" s="77">
        <f>F90*G90</f>
        <v>0</v>
      </c>
      <c r="I90" s="252" t="s">
        <v>2981</v>
      </c>
    </row>
    <row r="91" spans="1:9" x14ac:dyDescent="0.25">
      <c r="A91" s="44"/>
      <c r="B91" s="44" t="s">
        <v>303</v>
      </c>
      <c r="C91" s="49"/>
      <c r="D91" s="127" t="s">
        <v>305</v>
      </c>
      <c r="E91" s="14"/>
      <c r="F91" s="5"/>
      <c r="G91" s="81"/>
      <c r="H91" s="77"/>
    </row>
    <row r="92" spans="1:9" ht="26" x14ac:dyDescent="0.25">
      <c r="A92" s="44"/>
      <c r="B92" s="44"/>
      <c r="C92" s="49" t="s">
        <v>22</v>
      </c>
      <c r="D92" s="238" t="s">
        <v>2525</v>
      </c>
      <c r="E92" s="14" t="s">
        <v>132</v>
      </c>
      <c r="F92" s="42"/>
      <c r="G92" s="80"/>
      <c r="H92" s="77">
        <f>F92*G92</f>
        <v>0</v>
      </c>
      <c r="I92" s="252" t="s">
        <v>2981</v>
      </c>
    </row>
    <row r="93" spans="1:9" ht="26" x14ac:dyDescent="0.25">
      <c r="A93" s="44"/>
      <c r="B93" s="44"/>
      <c r="C93" s="49" t="s">
        <v>24</v>
      </c>
      <c r="D93" s="238" t="s">
        <v>2525</v>
      </c>
      <c r="E93" s="14" t="s">
        <v>132</v>
      </c>
      <c r="F93" s="42"/>
      <c r="G93" s="80"/>
      <c r="H93" s="77">
        <f>F93*G93</f>
        <v>0</v>
      </c>
      <c r="I93" s="252" t="s">
        <v>2981</v>
      </c>
    </row>
    <row r="94" spans="1:9" ht="13" x14ac:dyDescent="0.25">
      <c r="A94" s="44" t="s">
        <v>306</v>
      </c>
      <c r="B94" s="44"/>
      <c r="C94" s="49"/>
      <c r="D94" s="126" t="s">
        <v>307</v>
      </c>
      <c r="E94" s="14" t="s">
        <v>132</v>
      </c>
      <c r="F94" s="42"/>
      <c r="G94" s="80"/>
      <c r="H94" s="77">
        <f>F94*G94</f>
        <v>0</v>
      </c>
    </row>
    <row r="95" spans="1:9" ht="13" x14ac:dyDescent="0.25">
      <c r="A95" s="44" t="s">
        <v>308</v>
      </c>
      <c r="B95" s="44"/>
      <c r="C95" s="49"/>
      <c r="D95" s="126" t="s">
        <v>311</v>
      </c>
      <c r="E95" s="14"/>
      <c r="F95" s="5"/>
      <c r="G95" s="81"/>
      <c r="H95" s="77"/>
    </row>
    <row r="96" spans="1:9" ht="13" x14ac:dyDescent="0.25">
      <c r="A96" s="44"/>
      <c r="B96" s="44" t="s">
        <v>309</v>
      </c>
      <c r="C96" s="49"/>
      <c r="D96" s="238" t="s">
        <v>2526</v>
      </c>
      <c r="E96" s="14" t="s">
        <v>53</v>
      </c>
      <c r="F96" s="42"/>
      <c r="G96" s="80"/>
      <c r="H96" s="77">
        <f t="shared" ref="H96:H106" si="1">F96*G96</f>
        <v>0</v>
      </c>
      <c r="I96" s="252" t="s">
        <v>2981</v>
      </c>
    </row>
    <row r="97" spans="1:9" ht="13" x14ac:dyDescent="0.25">
      <c r="A97" s="44"/>
      <c r="B97" s="44" t="s">
        <v>310</v>
      </c>
      <c r="C97" s="49"/>
      <c r="D97" s="238" t="s">
        <v>2526</v>
      </c>
      <c r="E97" s="14" t="s">
        <v>53</v>
      </c>
      <c r="F97" s="42"/>
      <c r="G97" s="80"/>
      <c r="H97" s="77">
        <f t="shared" si="1"/>
        <v>0</v>
      </c>
      <c r="I97" s="252" t="s">
        <v>2981</v>
      </c>
    </row>
    <row r="98" spans="1:9" ht="52" x14ac:dyDescent="0.25">
      <c r="A98" s="44" t="s">
        <v>312</v>
      </c>
      <c r="B98" s="44"/>
      <c r="C98" s="49"/>
      <c r="D98" s="238" t="s">
        <v>2527</v>
      </c>
      <c r="E98" s="128"/>
      <c r="F98" s="42"/>
      <c r="G98" s="80"/>
      <c r="H98" s="77">
        <f t="shared" si="1"/>
        <v>0</v>
      </c>
      <c r="I98" s="252" t="s">
        <v>2981</v>
      </c>
    </row>
    <row r="99" spans="1:9" x14ac:dyDescent="0.25">
      <c r="A99" s="44" t="s">
        <v>313</v>
      </c>
      <c r="B99" s="44"/>
      <c r="C99" s="49"/>
      <c r="D99" s="238"/>
      <c r="E99" s="128"/>
      <c r="F99" s="42"/>
      <c r="G99" s="80"/>
      <c r="H99" s="77">
        <f t="shared" si="1"/>
        <v>0</v>
      </c>
      <c r="I99" s="252" t="s">
        <v>2981</v>
      </c>
    </row>
    <row r="100" spans="1:9" x14ac:dyDescent="0.25">
      <c r="A100" s="44" t="s">
        <v>314</v>
      </c>
      <c r="B100" s="44"/>
      <c r="C100" s="49"/>
      <c r="D100" s="238"/>
      <c r="E100" s="128"/>
      <c r="F100" s="42"/>
      <c r="G100" s="80"/>
      <c r="H100" s="77">
        <f t="shared" si="1"/>
        <v>0</v>
      </c>
      <c r="I100" s="252" t="s">
        <v>2981</v>
      </c>
    </row>
    <row r="101" spans="1:9" x14ac:dyDescent="0.25">
      <c r="A101" s="44" t="s">
        <v>315</v>
      </c>
      <c r="B101" s="44"/>
      <c r="C101" s="49"/>
      <c r="D101" s="238"/>
      <c r="E101" s="128"/>
      <c r="F101" s="42"/>
      <c r="G101" s="80"/>
      <c r="H101" s="77">
        <f t="shared" si="1"/>
        <v>0</v>
      </c>
      <c r="I101" s="252" t="s">
        <v>2981</v>
      </c>
    </row>
    <row r="102" spans="1:9" x14ac:dyDescent="0.25">
      <c r="A102" s="44" t="s">
        <v>316</v>
      </c>
      <c r="B102" s="44"/>
      <c r="C102" s="49"/>
      <c r="D102" s="238"/>
      <c r="E102" s="128"/>
      <c r="F102" s="42"/>
      <c r="G102" s="80"/>
      <c r="H102" s="77">
        <f t="shared" si="1"/>
        <v>0</v>
      </c>
      <c r="I102" s="252" t="s">
        <v>2981</v>
      </c>
    </row>
    <row r="103" spans="1:9" x14ac:dyDescent="0.25">
      <c r="A103" s="44" t="s">
        <v>317</v>
      </c>
      <c r="B103" s="44"/>
      <c r="C103" s="49"/>
      <c r="D103" s="238"/>
      <c r="E103" s="128"/>
      <c r="F103" s="42"/>
      <c r="G103" s="80"/>
      <c r="H103" s="77">
        <f t="shared" si="1"/>
        <v>0</v>
      </c>
      <c r="I103" s="252" t="s">
        <v>2981</v>
      </c>
    </row>
    <row r="104" spans="1:9" x14ac:dyDescent="0.25">
      <c r="A104" s="44" t="s">
        <v>318</v>
      </c>
      <c r="B104" s="44"/>
      <c r="C104" s="49"/>
      <c r="D104" s="238"/>
      <c r="E104" s="128"/>
      <c r="F104" s="42"/>
      <c r="G104" s="80"/>
      <c r="H104" s="77">
        <f t="shared" si="1"/>
        <v>0</v>
      </c>
      <c r="I104" s="252" t="s">
        <v>2981</v>
      </c>
    </row>
    <row r="105" spans="1:9" x14ac:dyDescent="0.25">
      <c r="A105" s="44" t="s">
        <v>319</v>
      </c>
      <c r="B105" s="44"/>
      <c r="C105" s="49"/>
      <c r="D105" s="238"/>
      <c r="E105" s="128"/>
      <c r="F105" s="42"/>
      <c r="G105" s="80"/>
      <c r="H105" s="77">
        <f t="shared" si="1"/>
        <v>0</v>
      </c>
      <c r="I105" s="252" t="s">
        <v>2981</v>
      </c>
    </row>
    <row r="106" spans="1:9" x14ac:dyDescent="0.25">
      <c r="A106" s="44" t="s">
        <v>320</v>
      </c>
      <c r="B106" s="44"/>
      <c r="C106" s="49"/>
      <c r="D106" s="238"/>
      <c r="E106" s="128"/>
      <c r="F106" s="42"/>
      <c r="G106" s="80"/>
      <c r="H106" s="77">
        <f t="shared" si="1"/>
        <v>0</v>
      </c>
      <c r="I106" s="252" t="s">
        <v>2981</v>
      </c>
    </row>
    <row r="107" spans="1:9" ht="26" x14ac:dyDescent="0.25">
      <c r="A107" s="44" t="s">
        <v>321</v>
      </c>
      <c r="B107" s="44"/>
      <c r="C107" s="49"/>
      <c r="D107" s="126" t="s">
        <v>322</v>
      </c>
      <c r="E107" s="14"/>
      <c r="F107" s="5"/>
      <c r="G107" s="81"/>
      <c r="H107" s="77"/>
    </row>
    <row r="108" spans="1:9" ht="39" x14ac:dyDescent="0.25">
      <c r="A108" s="44"/>
      <c r="B108" s="44" t="s">
        <v>323</v>
      </c>
      <c r="C108" s="49"/>
      <c r="D108" s="226" t="s">
        <v>2528</v>
      </c>
      <c r="E108" s="14"/>
      <c r="F108" s="5"/>
      <c r="G108" s="81"/>
      <c r="H108" s="77"/>
      <c r="I108" s="252" t="s">
        <v>2981</v>
      </c>
    </row>
    <row r="109" spans="1:9" ht="13" x14ac:dyDescent="0.25">
      <c r="A109" s="44"/>
      <c r="B109" s="44"/>
      <c r="C109" s="49" t="s">
        <v>22</v>
      </c>
      <c r="D109" s="238" t="s">
        <v>2475</v>
      </c>
      <c r="E109" s="14" t="s">
        <v>53</v>
      </c>
      <c r="F109" s="42"/>
      <c r="G109" s="80"/>
      <c r="H109" s="77">
        <f>F109*G109</f>
        <v>0</v>
      </c>
      <c r="I109" s="252" t="s">
        <v>2981</v>
      </c>
    </row>
    <row r="110" spans="1:9" ht="13" x14ac:dyDescent="0.25">
      <c r="A110" s="44"/>
      <c r="B110" s="44"/>
      <c r="C110" s="49" t="s">
        <v>24</v>
      </c>
      <c r="D110" s="238" t="s">
        <v>2475</v>
      </c>
      <c r="E110" s="14" t="s">
        <v>53</v>
      </c>
      <c r="F110" s="42"/>
      <c r="G110" s="80"/>
      <c r="H110" s="77">
        <f>F110*G110</f>
        <v>0</v>
      </c>
      <c r="I110" s="252" t="s">
        <v>2981</v>
      </c>
    </row>
    <row r="111" spans="1:9" ht="39" x14ac:dyDescent="0.25">
      <c r="A111" s="44"/>
      <c r="B111" s="44" t="s">
        <v>324</v>
      </c>
      <c r="C111" s="49"/>
      <c r="D111" s="226" t="s">
        <v>2528</v>
      </c>
      <c r="E111" s="14"/>
      <c r="F111" s="5"/>
      <c r="G111" s="81"/>
      <c r="H111" s="77"/>
      <c r="I111" s="252" t="s">
        <v>2981</v>
      </c>
    </row>
    <row r="112" spans="1:9" ht="13" x14ac:dyDescent="0.25">
      <c r="A112" s="44"/>
      <c r="B112" s="44"/>
      <c r="C112" s="49" t="s">
        <v>22</v>
      </c>
      <c r="D112" s="238" t="s">
        <v>2475</v>
      </c>
      <c r="E112" s="14" t="s">
        <v>53</v>
      </c>
      <c r="F112" s="42"/>
      <c r="G112" s="80"/>
      <c r="H112" s="77">
        <f>F112*G112</f>
        <v>0</v>
      </c>
      <c r="I112" s="252" t="s">
        <v>2981</v>
      </c>
    </row>
    <row r="113" spans="1:9" ht="13" x14ac:dyDescent="0.25">
      <c r="A113" s="44"/>
      <c r="B113" s="44"/>
      <c r="C113" s="49" t="s">
        <v>24</v>
      </c>
      <c r="D113" s="238" t="s">
        <v>2475</v>
      </c>
      <c r="E113" s="14" t="s">
        <v>53</v>
      </c>
      <c r="F113" s="42"/>
      <c r="G113" s="80"/>
      <c r="H113" s="77">
        <f>F113*G113</f>
        <v>0</v>
      </c>
      <c r="I113" s="252" t="s">
        <v>2981</v>
      </c>
    </row>
    <row r="114" spans="1:9" ht="13" x14ac:dyDescent="0.25">
      <c r="A114" s="44"/>
      <c r="B114" s="44" t="s">
        <v>325</v>
      </c>
      <c r="C114" s="49"/>
      <c r="D114" s="238" t="s">
        <v>2470</v>
      </c>
      <c r="E114" s="220"/>
      <c r="F114" s="42"/>
      <c r="G114" s="80"/>
      <c r="H114" s="77">
        <f>F114*G114</f>
        <v>0</v>
      </c>
      <c r="I114" s="252" t="s">
        <v>2981</v>
      </c>
    </row>
    <row r="115" spans="1:9" ht="39" x14ac:dyDescent="0.25">
      <c r="A115" s="44" t="s">
        <v>326</v>
      </c>
      <c r="B115" s="44"/>
      <c r="C115" s="49"/>
      <c r="D115" s="119" t="s">
        <v>327</v>
      </c>
      <c r="E115" s="14"/>
      <c r="F115" s="5"/>
      <c r="G115" s="81"/>
      <c r="H115" s="77"/>
    </row>
    <row r="116" spans="1:9" ht="26" x14ac:dyDescent="0.25">
      <c r="A116" s="44"/>
      <c r="B116" s="44" t="s">
        <v>328</v>
      </c>
      <c r="C116" s="49"/>
      <c r="D116" s="238" t="s">
        <v>2529</v>
      </c>
      <c r="E116" s="24"/>
      <c r="F116" s="5"/>
      <c r="G116" s="81"/>
      <c r="H116" s="77"/>
      <c r="I116" s="252" t="s">
        <v>2981</v>
      </c>
    </row>
    <row r="117" spans="1:9" ht="13" x14ac:dyDescent="0.25">
      <c r="A117" s="44"/>
      <c r="B117" s="44"/>
      <c r="C117" s="49" t="s">
        <v>22</v>
      </c>
      <c r="D117" s="238" t="s">
        <v>2475</v>
      </c>
      <c r="E117" s="14" t="s">
        <v>132</v>
      </c>
      <c r="F117" s="42"/>
      <c r="G117" s="80"/>
      <c r="H117" s="77">
        <f>F117*G117</f>
        <v>0</v>
      </c>
      <c r="I117" s="252" t="s">
        <v>2981</v>
      </c>
    </row>
    <row r="118" spans="1:9" ht="13" x14ac:dyDescent="0.25">
      <c r="A118" s="44"/>
      <c r="B118" s="44"/>
      <c r="C118" s="49" t="s">
        <v>24</v>
      </c>
      <c r="D118" s="238" t="s">
        <v>2475</v>
      </c>
      <c r="E118" s="14" t="s">
        <v>132</v>
      </c>
      <c r="F118" s="42"/>
      <c r="G118" s="80"/>
      <c r="H118" s="77">
        <f>F118*G118</f>
        <v>0</v>
      </c>
      <c r="I118" s="252" t="s">
        <v>2981</v>
      </c>
    </row>
    <row r="119" spans="1:9" ht="26" x14ac:dyDescent="0.25">
      <c r="A119" s="44"/>
      <c r="B119" s="44" t="s">
        <v>329</v>
      </c>
      <c r="C119" s="49"/>
      <c r="D119" s="238" t="s">
        <v>2529</v>
      </c>
      <c r="E119" s="14"/>
      <c r="F119" s="5"/>
      <c r="G119" s="81"/>
      <c r="H119" s="77"/>
      <c r="I119" s="252" t="s">
        <v>2981</v>
      </c>
    </row>
    <row r="120" spans="1:9" ht="13" x14ac:dyDescent="0.25">
      <c r="A120" s="44"/>
      <c r="B120" s="44"/>
      <c r="C120" s="49" t="s">
        <v>22</v>
      </c>
      <c r="D120" s="238" t="s">
        <v>2475</v>
      </c>
      <c r="E120" s="14" t="s">
        <v>132</v>
      </c>
      <c r="F120" s="42"/>
      <c r="G120" s="80"/>
      <c r="H120" s="77">
        <f>F120*G120</f>
        <v>0</v>
      </c>
      <c r="I120" s="252" t="s">
        <v>2981</v>
      </c>
    </row>
    <row r="121" spans="1:9" ht="13" x14ac:dyDescent="0.25">
      <c r="A121" s="44"/>
      <c r="B121" s="44"/>
      <c r="C121" s="49" t="s">
        <v>24</v>
      </c>
      <c r="D121" s="238" t="s">
        <v>2475</v>
      </c>
      <c r="E121" s="14" t="s">
        <v>132</v>
      </c>
      <c r="F121" s="42"/>
      <c r="G121" s="80"/>
      <c r="H121" s="77">
        <f>F121*G121</f>
        <v>0</v>
      </c>
      <c r="I121" s="252" t="s">
        <v>2981</v>
      </c>
    </row>
    <row r="122" spans="1:9" ht="13" x14ac:dyDescent="0.25">
      <c r="A122" s="44"/>
      <c r="B122" s="44" t="s">
        <v>330</v>
      </c>
      <c r="C122" s="49"/>
      <c r="D122" s="238" t="s">
        <v>2470</v>
      </c>
      <c r="E122" s="220"/>
      <c r="F122" s="42"/>
      <c r="G122" s="80"/>
      <c r="H122" s="77">
        <f>F122*G122</f>
        <v>0</v>
      </c>
      <c r="I122" s="252" t="s">
        <v>2981</v>
      </c>
    </row>
    <row r="123" spans="1:9" ht="26" x14ac:dyDescent="0.25">
      <c r="A123" s="44" t="s">
        <v>331</v>
      </c>
      <c r="B123" s="44"/>
      <c r="C123" s="49"/>
      <c r="D123" s="126" t="s">
        <v>332</v>
      </c>
      <c r="E123" s="14"/>
      <c r="F123" s="5"/>
      <c r="G123" s="81"/>
      <c r="H123" s="77"/>
    </row>
    <row r="124" spans="1:9" ht="26" x14ac:dyDescent="0.25">
      <c r="A124" s="44"/>
      <c r="B124" s="44" t="s">
        <v>333</v>
      </c>
      <c r="C124" s="49"/>
      <c r="D124" s="238" t="s">
        <v>2530</v>
      </c>
      <c r="E124" s="14"/>
      <c r="F124" s="5"/>
      <c r="G124" s="80"/>
      <c r="H124" s="77"/>
      <c r="I124" s="252" t="s">
        <v>2981</v>
      </c>
    </row>
    <row r="125" spans="1:9" ht="13" x14ac:dyDescent="0.25">
      <c r="A125" s="44"/>
      <c r="B125" s="44"/>
      <c r="C125" s="49" t="s">
        <v>22</v>
      </c>
      <c r="D125" s="238" t="s">
        <v>2475</v>
      </c>
      <c r="E125" s="14" t="s">
        <v>132</v>
      </c>
      <c r="F125" s="42"/>
      <c r="G125" s="80"/>
      <c r="H125" s="77">
        <f>F125*G125</f>
        <v>0</v>
      </c>
      <c r="I125" s="252" t="s">
        <v>2981</v>
      </c>
    </row>
    <row r="126" spans="1:9" ht="13" x14ac:dyDescent="0.25">
      <c r="A126" s="44"/>
      <c r="B126" s="44"/>
      <c r="C126" s="49" t="s">
        <v>24</v>
      </c>
      <c r="D126" s="238" t="s">
        <v>2475</v>
      </c>
      <c r="E126" s="14" t="s">
        <v>132</v>
      </c>
      <c r="F126" s="42"/>
      <c r="G126" s="80"/>
      <c r="H126" s="77">
        <f>F126*G126</f>
        <v>0</v>
      </c>
      <c r="I126" s="252" t="s">
        <v>2981</v>
      </c>
    </row>
    <row r="127" spans="1:9" ht="26" x14ac:dyDescent="0.25">
      <c r="A127" s="44"/>
      <c r="B127" s="44" t="s">
        <v>334</v>
      </c>
      <c r="C127" s="49"/>
      <c r="D127" s="238" t="s">
        <v>2531</v>
      </c>
      <c r="E127" s="14"/>
      <c r="F127" s="5"/>
      <c r="G127" s="81"/>
      <c r="H127" s="77"/>
      <c r="I127" s="252" t="s">
        <v>2981</v>
      </c>
    </row>
    <row r="128" spans="1:9" ht="13" x14ac:dyDescent="0.25">
      <c r="A128" s="44"/>
      <c r="B128" s="44"/>
      <c r="C128" s="49" t="s">
        <v>22</v>
      </c>
      <c r="D128" s="238" t="s">
        <v>2475</v>
      </c>
      <c r="E128" s="14" t="s">
        <v>132</v>
      </c>
      <c r="F128" s="42"/>
      <c r="G128" s="80"/>
      <c r="H128" s="77">
        <f>F128*G128</f>
        <v>0</v>
      </c>
      <c r="I128" s="252" t="s">
        <v>2981</v>
      </c>
    </row>
    <row r="129" spans="1:9" ht="13" x14ac:dyDescent="0.25">
      <c r="A129" s="44"/>
      <c r="B129" s="44"/>
      <c r="C129" s="49" t="s">
        <v>24</v>
      </c>
      <c r="D129" s="238" t="s">
        <v>2475</v>
      </c>
      <c r="E129" s="14" t="s">
        <v>132</v>
      </c>
      <c r="F129" s="42"/>
      <c r="G129" s="80"/>
      <c r="H129" s="77">
        <f>F129*G129</f>
        <v>0</v>
      </c>
      <c r="I129" s="252" t="s">
        <v>2981</v>
      </c>
    </row>
    <row r="130" spans="1:9" ht="13" x14ac:dyDescent="0.25">
      <c r="A130" s="44"/>
      <c r="B130" s="44" t="s">
        <v>335</v>
      </c>
      <c r="C130" s="49"/>
      <c r="D130" s="238" t="s">
        <v>2470</v>
      </c>
      <c r="E130" s="220"/>
      <c r="F130" s="42"/>
      <c r="G130" s="80"/>
      <c r="H130" s="77">
        <f>F130*G130</f>
        <v>0</v>
      </c>
      <c r="I130" s="252" t="s">
        <v>2981</v>
      </c>
    </row>
    <row r="131" spans="1:9" ht="39" x14ac:dyDescent="0.25">
      <c r="A131" s="44" t="s">
        <v>336</v>
      </c>
      <c r="B131" s="44"/>
      <c r="C131" s="49"/>
      <c r="D131" s="119" t="s">
        <v>337</v>
      </c>
      <c r="E131" s="14"/>
      <c r="F131" s="5"/>
      <c r="G131" s="81"/>
      <c r="H131" s="77"/>
    </row>
    <row r="132" spans="1:9" ht="26" x14ac:dyDescent="0.25">
      <c r="A132" s="44"/>
      <c r="B132" s="44" t="s">
        <v>338</v>
      </c>
      <c r="C132" s="49"/>
      <c r="D132" s="238" t="s">
        <v>2533</v>
      </c>
      <c r="E132" s="14"/>
      <c r="F132" s="5"/>
      <c r="G132" s="81"/>
      <c r="H132" s="77"/>
      <c r="I132" s="252" t="s">
        <v>2981</v>
      </c>
    </row>
    <row r="133" spans="1:9" ht="13" x14ac:dyDescent="0.25">
      <c r="A133" s="44"/>
      <c r="B133" s="44"/>
      <c r="C133" s="49" t="s">
        <v>22</v>
      </c>
      <c r="D133" s="238" t="s">
        <v>2475</v>
      </c>
      <c r="E133" s="14" t="s">
        <v>132</v>
      </c>
      <c r="F133" s="42"/>
      <c r="G133" s="80"/>
      <c r="H133" s="77">
        <f>F133*G133</f>
        <v>0</v>
      </c>
      <c r="I133" s="252" t="s">
        <v>2981</v>
      </c>
    </row>
    <row r="134" spans="1:9" ht="13" x14ac:dyDescent="0.25">
      <c r="A134" s="44"/>
      <c r="B134" s="44"/>
      <c r="C134" s="49" t="s">
        <v>24</v>
      </c>
      <c r="D134" s="238" t="s">
        <v>2475</v>
      </c>
      <c r="E134" s="14" t="s">
        <v>132</v>
      </c>
      <c r="F134" s="42"/>
      <c r="G134" s="80"/>
      <c r="H134" s="77">
        <f>F134*G134</f>
        <v>0</v>
      </c>
      <c r="I134" s="252" t="s">
        <v>2981</v>
      </c>
    </row>
    <row r="135" spans="1:9" ht="26" x14ac:dyDescent="0.25">
      <c r="A135" s="44"/>
      <c r="B135" s="44" t="s">
        <v>339</v>
      </c>
      <c r="C135" s="49"/>
      <c r="D135" s="238" t="s">
        <v>2533</v>
      </c>
      <c r="E135" s="14"/>
      <c r="F135" s="5"/>
      <c r="G135" s="81"/>
      <c r="H135" s="77"/>
      <c r="I135" s="252" t="s">
        <v>2981</v>
      </c>
    </row>
    <row r="136" spans="1:9" ht="13" x14ac:dyDescent="0.25">
      <c r="A136" s="44"/>
      <c r="B136" s="44"/>
      <c r="C136" s="49" t="s">
        <v>22</v>
      </c>
      <c r="D136" s="238" t="s">
        <v>2475</v>
      </c>
      <c r="E136" s="14" t="s">
        <v>132</v>
      </c>
      <c r="F136" s="42"/>
      <c r="G136" s="80"/>
      <c r="H136" s="77">
        <f>F136*G136</f>
        <v>0</v>
      </c>
      <c r="I136" s="252" t="s">
        <v>2981</v>
      </c>
    </row>
    <row r="137" spans="1:9" ht="13" x14ac:dyDescent="0.25">
      <c r="A137" s="44"/>
      <c r="B137" s="44"/>
      <c r="C137" s="49" t="s">
        <v>24</v>
      </c>
      <c r="D137" s="238" t="s">
        <v>2475</v>
      </c>
      <c r="E137" s="14" t="s">
        <v>132</v>
      </c>
      <c r="F137" s="42"/>
      <c r="G137" s="80"/>
      <c r="H137" s="77">
        <f>F137*G137</f>
        <v>0</v>
      </c>
      <c r="I137" s="252" t="s">
        <v>2981</v>
      </c>
    </row>
    <row r="138" spans="1:9" ht="13" x14ac:dyDescent="0.25">
      <c r="A138" s="44"/>
      <c r="B138" s="44" t="s">
        <v>340</v>
      </c>
      <c r="C138" s="49"/>
      <c r="D138" s="238" t="s">
        <v>2470</v>
      </c>
      <c r="E138" s="220"/>
      <c r="F138" s="42"/>
      <c r="G138" s="80"/>
      <c r="H138" s="77">
        <f>F138*G138</f>
        <v>0</v>
      </c>
      <c r="I138" s="252" t="s">
        <v>2981</v>
      </c>
    </row>
    <row r="139" spans="1:9" ht="39" x14ac:dyDescent="0.25">
      <c r="A139" s="44" t="s">
        <v>341</v>
      </c>
      <c r="B139" s="44"/>
      <c r="C139" s="49"/>
      <c r="D139" s="119" t="s">
        <v>342</v>
      </c>
      <c r="E139" s="14"/>
      <c r="F139" s="5"/>
      <c r="G139" s="81"/>
      <c r="H139" s="77"/>
    </row>
    <row r="140" spans="1:9" ht="26" x14ac:dyDescent="0.25">
      <c r="A140" s="44"/>
      <c r="B140" s="44" t="s">
        <v>343</v>
      </c>
      <c r="C140" s="49"/>
      <c r="D140" s="238" t="s">
        <v>2532</v>
      </c>
      <c r="E140" s="14"/>
      <c r="F140" s="5"/>
      <c r="G140" s="81"/>
      <c r="H140" s="77"/>
      <c r="I140" s="252" t="s">
        <v>2981</v>
      </c>
    </row>
    <row r="141" spans="1:9" ht="13" x14ac:dyDescent="0.25">
      <c r="A141" s="44"/>
      <c r="B141" s="44"/>
      <c r="C141" s="49" t="s">
        <v>22</v>
      </c>
      <c r="D141" s="238" t="s">
        <v>2475</v>
      </c>
      <c r="E141" s="14" t="s">
        <v>132</v>
      </c>
      <c r="F141" s="42"/>
      <c r="G141" s="80"/>
      <c r="H141" s="77">
        <f>F141*G141</f>
        <v>0</v>
      </c>
      <c r="I141" s="252" t="s">
        <v>2981</v>
      </c>
    </row>
    <row r="142" spans="1:9" ht="13" x14ac:dyDescent="0.25">
      <c r="A142" s="44"/>
      <c r="B142" s="44"/>
      <c r="C142" s="49" t="s">
        <v>24</v>
      </c>
      <c r="D142" s="238" t="s">
        <v>2475</v>
      </c>
      <c r="E142" s="14" t="s">
        <v>132</v>
      </c>
      <c r="F142" s="42"/>
      <c r="G142" s="80"/>
      <c r="H142" s="77">
        <f>F142*G142</f>
        <v>0</v>
      </c>
      <c r="I142" s="252" t="s">
        <v>2981</v>
      </c>
    </row>
    <row r="143" spans="1:9" ht="26" x14ac:dyDescent="0.25">
      <c r="A143" s="44"/>
      <c r="B143" s="44" t="s">
        <v>344</v>
      </c>
      <c r="C143" s="49"/>
      <c r="D143" s="238" t="s">
        <v>2532</v>
      </c>
      <c r="E143" s="14"/>
      <c r="F143" s="5"/>
      <c r="G143" s="81"/>
      <c r="H143" s="77"/>
      <c r="I143" s="252" t="s">
        <v>2981</v>
      </c>
    </row>
    <row r="144" spans="1:9" ht="13" x14ac:dyDescent="0.25">
      <c r="A144" s="44"/>
      <c r="B144" s="44"/>
      <c r="C144" s="49" t="s">
        <v>22</v>
      </c>
      <c r="D144" s="238" t="s">
        <v>2475</v>
      </c>
      <c r="E144" s="14" t="s">
        <v>132</v>
      </c>
      <c r="F144" s="42"/>
      <c r="G144" s="80"/>
      <c r="H144" s="77">
        <f>F144*G144</f>
        <v>0</v>
      </c>
      <c r="I144" s="252" t="s">
        <v>2981</v>
      </c>
    </row>
    <row r="145" spans="1:9" ht="13" x14ac:dyDescent="0.25">
      <c r="A145" s="40"/>
      <c r="B145" s="44"/>
      <c r="C145" s="49" t="s">
        <v>24</v>
      </c>
      <c r="D145" s="238" t="s">
        <v>2475</v>
      </c>
      <c r="E145" s="14" t="s">
        <v>132</v>
      </c>
      <c r="F145" s="42"/>
      <c r="G145" s="80"/>
      <c r="H145" s="77">
        <f>F145*G145</f>
        <v>0</v>
      </c>
      <c r="I145" s="252" t="s">
        <v>2981</v>
      </c>
    </row>
    <row r="146" spans="1:9" ht="13" x14ac:dyDescent="0.25">
      <c r="A146" s="40"/>
      <c r="B146" s="44" t="s">
        <v>345</v>
      </c>
      <c r="C146" s="49"/>
      <c r="D146" s="238" t="s">
        <v>2470</v>
      </c>
      <c r="E146" s="220"/>
      <c r="F146" s="42"/>
      <c r="G146" s="80"/>
      <c r="H146" s="77">
        <f>F146*G146</f>
        <v>0</v>
      </c>
      <c r="I146" s="252" t="s">
        <v>2981</v>
      </c>
    </row>
    <row r="147" spans="1:9" ht="26" x14ac:dyDescent="0.25">
      <c r="A147" s="44" t="s">
        <v>346</v>
      </c>
      <c r="B147" s="44"/>
      <c r="C147" s="49"/>
      <c r="D147" s="126" t="s">
        <v>347</v>
      </c>
      <c r="E147" s="24"/>
      <c r="F147" s="5"/>
      <c r="G147" s="81"/>
      <c r="H147" s="77"/>
    </row>
    <row r="148" spans="1:9" ht="26" x14ac:dyDescent="0.25">
      <c r="A148" s="41"/>
      <c r="B148" s="44" t="s">
        <v>348</v>
      </c>
      <c r="C148" s="49"/>
      <c r="D148" s="238" t="s">
        <v>2534</v>
      </c>
      <c r="E148" s="4"/>
      <c r="F148" s="5"/>
      <c r="G148" s="81"/>
      <c r="H148" s="77"/>
      <c r="I148" s="252" t="s">
        <v>2981</v>
      </c>
    </row>
    <row r="149" spans="1:9" ht="13" x14ac:dyDescent="0.25">
      <c r="A149" s="41"/>
      <c r="B149" s="44"/>
      <c r="C149" s="49" t="s">
        <v>22</v>
      </c>
      <c r="D149" s="238" t="s">
        <v>2535</v>
      </c>
      <c r="E149" s="10" t="s">
        <v>53</v>
      </c>
      <c r="F149" s="42"/>
      <c r="G149" s="80"/>
      <c r="H149" s="77">
        <f>F149*G149</f>
        <v>0</v>
      </c>
      <c r="I149" s="252" t="s">
        <v>2981</v>
      </c>
    </row>
    <row r="150" spans="1:9" ht="13" x14ac:dyDescent="0.25">
      <c r="A150" s="41"/>
      <c r="B150" s="44"/>
      <c r="C150" s="49" t="s">
        <v>24</v>
      </c>
      <c r="D150" s="238" t="s">
        <v>2535</v>
      </c>
      <c r="E150" s="10" t="s">
        <v>53</v>
      </c>
      <c r="F150" s="42"/>
      <c r="G150" s="80"/>
      <c r="H150" s="77">
        <f>F150*G150</f>
        <v>0</v>
      </c>
      <c r="I150" s="252" t="s">
        <v>2981</v>
      </c>
    </row>
    <row r="151" spans="1:9" ht="26" x14ac:dyDescent="0.25">
      <c r="A151" s="41"/>
      <c r="B151" s="44" t="s">
        <v>349</v>
      </c>
      <c r="C151" s="49"/>
      <c r="D151" s="238" t="s">
        <v>2536</v>
      </c>
      <c r="E151" s="4"/>
      <c r="F151" s="5"/>
      <c r="G151" s="81"/>
      <c r="H151" s="77"/>
      <c r="I151" s="252" t="s">
        <v>2981</v>
      </c>
    </row>
    <row r="152" spans="1:9" ht="13" x14ac:dyDescent="0.25">
      <c r="A152" s="41"/>
      <c r="B152" s="44"/>
      <c r="C152" s="49" t="s">
        <v>22</v>
      </c>
      <c r="D152" s="238" t="s">
        <v>2475</v>
      </c>
      <c r="E152" s="14" t="s">
        <v>132</v>
      </c>
      <c r="F152" s="42"/>
      <c r="G152" s="80"/>
      <c r="H152" s="77">
        <f>F152*G152</f>
        <v>0</v>
      </c>
      <c r="I152" s="252" t="s">
        <v>2981</v>
      </c>
    </row>
    <row r="153" spans="1:9" ht="13" x14ac:dyDescent="0.25">
      <c r="A153" s="41"/>
      <c r="B153" s="44"/>
      <c r="C153" s="49" t="s">
        <v>24</v>
      </c>
      <c r="D153" s="238" t="s">
        <v>2475</v>
      </c>
      <c r="E153" s="14" t="s">
        <v>132</v>
      </c>
      <c r="F153" s="42"/>
      <c r="G153" s="80"/>
      <c r="H153" s="77">
        <f>F153*G153</f>
        <v>0</v>
      </c>
      <c r="I153" s="252" t="s">
        <v>2981</v>
      </c>
    </row>
    <row r="154" spans="1:9" ht="13" x14ac:dyDescent="0.25">
      <c r="A154" s="41"/>
      <c r="B154" s="44" t="s">
        <v>350</v>
      </c>
      <c r="C154" s="49"/>
      <c r="D154" s="238" t="s">
        <v>2470</v>
      </c>
      <c r="E154" s="220"/>
      <c r="F154" s="42"/>
      <c r="G154" s="80"/>
      <c r="H154" s="77">
        <f>F154*G154</f>
        <v>0</v>
      </c>
    </row>
    <row r="155" spans="1:9" ht="26" x14ac:dyDescent="0.25">
      <c r="A155" s="51" t="s">
        <v>351</v>
      </c>
      <c r="B155" s="41"/>
      <c r="C155" s="42"/>
      <c r="D155" s="126" t="s">
        <v>352</v>
      </c>
      <c r="E155" s="4"/>
      <c r="F155" s="5"/>
      <c r="G155" s="81"/>
      <c r="H155" s="77"/>
    </row>
    <row r="156" spans="1:9" ht="26" x14ac:dyDescent="0.25">
      <c r="A156" s="41"/>
      <c r="B156" s="44" t="s">
        <v>353</v>
      </c>
      <c r="C156" s="49"/>
      <c r="D156" s="238" t="s">
        <v>2537</v>
      </c>
      <c r="E156" s="4"/>
      <c r="F156" s="5"/>
      <c r="G156" s="81"/>
      <c r="H156" s="77"/>
      <c r="I156" s="252" t="s">
        <v>2981</v>
      </c>
    </row>
    <row r="157" spans="1:9" ht="13" x14ac:dyDescent="0.25">
      <c r="A157" s="41"/>
      <c r="B157" s="44"/>
      <c r="C157" s="49" t="s">
        <v>22</v>
      </c>
      <c r="D157" s="238" t="s">
        <v>2475</v>
      </c>
      <c r="E157" s="14" t="s">
        <v>132</v>
      </c>
      <c r="F157" s="42"/>
      <c r="G157" s="80"/>
      <c r="H157" s="77">
        <f>F157*G157</f>
        <v>0</v>
      </c>
      <c r="I157" s="252" t="s">
        <v>2981</v>
      </c>
    </row>
    <row r="158" spans="1:9" ht="13" x14ac:dyDescent="0.25">
      <c r="A158" s="41"/>
      <c r="B158" s="44"/>
      <c r="C158" s="49" t="s">
        <v>24</v>
      </c>
      <c r="D158" s="238" t="s">
        <v>2475</v>
      </c>
      <c r="E158" s="14" t="s">
        <v>132</v>
      </c>
      <c r="F158" s="42"/>
      <c r="G158" s="80"/>
      <c r="H158" s="77">
        <f>F158*G158</f>
        <v>0</v>
      </c>
      <c r="I158" s="252" t="s">
        <v>2981</v>
      </c>
    </row>
    <row r="159" spans="1:9" ht="13" x14ac:dyDescent="0.25">
      <c r="A159" s="51" t="s">
        <v>355</v>
      </c>
      <c r="B159" s="44"/>
      <c r="C159" s="49"/>
      <c r="D159" s="126" t="s">
        <v>356</v>
      </c>
      <c r="E159" s="4"/>
      <c r="F159" s="5"/>
      <c r="G159" s="81"/>
      <c r="H159" s="77"/>
    </row>
    <row r="160" spans="1:9" ht="13" x14ac:dyDescent="0.25">
      <c r="A160" s="41"/>
      <c r="B160" s="44" t="s">
        <v>357</v>
      </c>
      <c r="C160" s="49"/>
      <c r="D160" s="238" t="s">
        <v>2538</v>
      </c>
      <c r="E160" s="14" t="s">
        <v>132</v>
      </c>
      <c r="F160" s="42"/>
      <c r="G160" s="80"/>
      <c r="H160" s="77">
        <f>F160*G160</f>
        <v>0</v>
      </c>
      <c r="I160" s="252" t="s">
        <v>2981</v>
      </c>
    </row>
    <row r="161" spans="1:9" ht="13" x14ac:dyDescent="0.25">
      <c r="A161" s="41"/>
      <c r="B161" s="44" t="s">
        <v>358</v>
      </c>
      <c r="C161" s="49"/>
      <c r="D161" s="238" t="s">
        <v>2539</v>
      </c>
      <c r="E161" s="14" t="s">
        <v>132</v>
      </c>
      <c r="F161" s="42"/>
      <c r="G161" s="80"/>
      <c r="H161" s="77">
        <f>F161*G161</f>
        <v>0</v>
      </c>
      <c r="I161" s="252" t="s">
        <v>2981</v>
      </c>
    </row>
    <row r="162" spans="1:9" ht="13" x14ac:dyDescent="0.25">
      <c r="A162" s="41"/>
      <c r="B162" s="44" t="s">
        <v>359</v>
      </c>
      <c r="C162" s="49"/>
      <c r="D162" s="238" t="s">
        <v>2470</v>
      </c>
      <c r="E162" s="14" t="s">
        <v>132</v>
      </c>
      <c r="F162" s="42"/>
      <c r="G162" s="80"/>
      <c r="H162" s="77">
        <f>F162*G162</f>
        <v>0</v>
      </c>
      <c r="I162" s="252" t="s">
        <v>2981</v>
      </c>
    </row>
    <row r="163" spans="1:9" ht="39" x14ac:dyDescent="0.25">
      <c r="A163" s="51" t="s">
        <v>363</v>
      </c>
      <c r="B163" s="41"/>
      <c r="C163" s="42"/>
      <c r="D163" s="84" t="s">
        <v>2540</v>
      </c>
      <c r="E163" s="4"/>
      <c r="F163" s="5"/>
      <c r="G163" s="81"/>
      <c r="H163" s="77"/>
    </row>
    <row r="164" spans="1:9" x14ac:dyDescent="0.25">
      <c r="A164" s="41"/>
      <c r="B164" s="51" t="s">
        <v>362</v>
      </c>
      <c r="C164" s="42"/>
      <c r="D164" s="127" t="s">
        <v>262</v>
      </c>
      <c r="E164" s="4"/>
      <c r="F164" s="5"/>
      <c r="G164" s="81"/>
      <c r="H164" s="77"/>
    </row>
    <row r="165" spans="1:9" ht="14.5" x14ac:dyDescent="0.25">
      <c r="A165" s="41"/>
      <c r="B165" s="41"/>
      <c r="C165" s="49" t="s">
        <v>22</v>
      </c>
      <c r="D165" s="127" t="s">
        <v>183</v>
      </c>
      <c r="E165" s="24" t="s">
        <v>131</v>
      </c>
      <c r="F165" s="42"/>
      <c r="G165" s="80"/>
      <c r="H165" s="77">
        <f>F165*G165</f>
        <v>0</v>
      </c>
    </row>
    <row r="166" spans="1:9" ht="14.5" x14ac:dyDescent="0.25">
      <c r="A166" s="41"/>
      <c r="B166" s="41"/>
      <c r="C166" s="49" t="s">
        <v>24</v>
      </c>
      <c r="D166" s="127" t="s">
        <v>263</v>
      </c>
      <c r="E166" s="24" t="s">
        <v>131</v>
      </c>
      <c r="F166" s="42"/>
      <c r="G166" s="80"/>
      <c r="H166" s="77">
        <f>F166*G166</f>
        <v>0</v>
      </c>
    </row>
    <row r="167" spans="1:9" ht="14.5" x14ac:dyDescent="0.25">
      <c r="A167" s="41"/>
      <c r="B167" s="41"/>
      <c r="C167" s="49" t="s">
        <v>35</v>
      </c>
      <c r="D167" s="127" t="s">
        <v>185</v>
      </c>
      <c r="E167" s="24" t="s">
        <v>131</v>
      </c>
      <c r="F167" s="42"/>
      <c r="G167" s="80"/>
      <c r="H167" s="77">
        <f>F167*G167</f>
        <v>0</v>
      </c>
    </row>
    <row r="168" spans="1:9" ht="14.5" x14ac:dyDescent="0.25">
      <c r="A168" s="41"/>
      <c r="B168" s="41"/>
      <c r="C168" s="49" t="s">
        <v>26</v>
      </c>
      <c r="D168" s="127" t="s">
        <v>186</v>
      </c>
      <c r="E168" s="24" t="s">
        <v>131</v>
      </c>
      <c r="F168" s="42"/>
      <c r="G168" s="80"/>
      <c r="H168" s="77">
        <f>F168*G168</f>
        <v>0</v>
      </c>
    </row>
    <row r="169" spans="1:9" ht="14.5" x14ac:dyDescent="0.25">
      <c r="A169" s="41"/>
      <c r="B169" s="41"/>
      <c r="C169" s="49" t="s">
        <v>27</v>
      </c>
      <c r="D169" s="127" t="s">
        <v>216</v>
      </c>
      <c r="E169" s="24" t="s">
        <v>131</v>
      </c>
      <c r="F169" s="42"/>
      <c r="G169" s="80"/>
      <c r="H169" s="77">
        <f>F169*G169</f>
        <v>0</v>
      </c>
    </row>
    <row r="170" spans="1:9" x14ac:dyDescent="0.25">
      <c r="A170" s="41"/>
      <c r="B170" s="51" t="s">
        <v>365</v>
      </c>
      <c r="C170" s="42"/>
      <c r="D170" s="127" t="s">
        <v>264</v>
      </c>
      <c r="E170" s="4"/>
      <c r="F170" s="5"/>
      <c r="G170" s="81"/>
      <c r="H170" s="77"/>
    </row>
    <row r="171" spans="1:9" ht="14.5" x14ac:dyDescent="0.25">
      <c r="A171" s="41"/>
      <c r="B171" s="41"/>
      <c r="C171" s="49" t="s">
        <v>22</v>
      </c>
      <c r="D171" s="127" t="s">
        <v>183</v>
      </c>
      <c r="E171" s="24" t="s">
        <v>131</v>
      </c>
      <c r="F171" s="42"/>
      <c r="G171" s="80"/>
      <c r="H171" s="77">
        <f t="shared" ref="H171:H176" si="2">F171*G171</f>
        <v>0</v>
      </c>
    </row>
    <row r="172" spans="1:9" ht="14.5" x14ac:dyDescent="0.25">
      <c r="A172" s="41"/>
      <c r="B172" s="41"/>
      <c r="C172" s="49" t="s">
        <v>24</v>
      </c>
      <c r="D172" s="127" t="s">
        <v>263</v>
      </c>
      <c r="E172" s="24" t="s">
        <v>131</v>
      </c>
      <c r="F172" s="42"/>
      <c r="G172" s="80"/>
      <c r="H172" s="77">
        <f t="shared" si="2"/>
        <v>0</v>
      </c>
    </row>
    <row r="173" spans="1:9" ht="14.5" x14ac:dyDescent="0.25">
      <c r="A173" s="41"/>
      <c r="B173" s="41"/>
      <c r="C173" s="49" t="s">
        <v>35</v>
      </c>
      <c r="D173" s="127" t="s">
        <v>185</v>
      </c>
      <c r="E173" s="24" t="s">
        <v>131</v>
      </c>
      <c r="F173" s="42"/>
      <c r="G173" s="80"/>
      <c r="H173" s="77">
        <f t="shared" si="2"/>
        <v>0</v>
      </c>
    </row>
    <row r="174" spans="1:9" ht="14.5" x14ac:dyDescent="0.25">
      <c r="A174" s="41"/>
      <c r="B174" s="41"/>
      <c r="C174" s="49" t="s">
        <v>26</v>
      </c>
      <c r="D174" s="127" t="s">
        <v>186</v>
      </c>
      <c r="E174" s="24" t="s">
        <v>131</v>
      </c>
      <c r="F174" s="42"/>
      <c r="G174" s="80"/>
      <c r="H174" s="77">
        <f t="shared" si="2"/>
        <v>0</v>
      </c>
    </row>
    <row r="175" spans="1:9" ht="14.5" x14ac:dyDescent="0.25">
      <c r="A175" s="41"/>
      <c r="B175" s="41"/>
      <c r="C175" s="49" t="s">
        <v>27</v>
      </c>
      <c r="D175" s="127" t="s">
        <v>216</v>
      </c>
      <c r="E175" s="24" t="s">
        <v>131</v>
      </c>
      <c r="F175" s="42"/>
      <c r="G175" s="80"/>
      <c r="H175" s="77">
        <f t="shared" si="2"/>
        <v>0</v>
      </c>
    </row>
    <row r="176" spans="1:9" ht="37.5" x14ac:dyDescent="0.25">
      <c r="A176" s="41"/>
      <c r="B176" s="51" t="s">
        <v>366</v>
      </c>
      <c r="C176" s="42"/>
      <c r="D176" s="59" t="s">
        <v>367</v>
      </c>
      <c r="E176" s="24" t="s">
        <v>131</v>
      </c>
      <c r="F176" s="42"/>
      <c r="G176" s="80"/>
      <c r="H176" s="77">
        <f t="shared" si="2"/>
        <v>0</v>
      </c>
    </row>
    <row r="177" spans="1:9" ht="26" x14ac:dyDescent="0.25">
      <c r="A177" s="51" t="s">
        <v>368</v>
      </c>
      <c r="B177" s="41"/>
      <c r="C177" s="42"/>
      <c r="D177" s="126" t="s">
        <v>369</v>
      </c>
      <c r="E177" s="4"/>
      <c r="F177" s="5"/>
      <c r="G177" s="81"/>
      <c r="H177" s="77"/>
    </row>
    <row r="178" spans="1:9" ht="26" x14ac:dyDescent="0.25">
      <c r="A178" s="41"/>
      <c r="B178" s="51" t="s">
        <v>370</v>
      </c>
      <c r="C178" s="42"/>
      <c r="D178" s="238" t="s">
        <v>2505</v>
      </c>
      <c r="E178" s="24" t="s">
        <v>131</v>
      </c>
      <c r="F178" s="42"/>
      <c r="G178" s="80"/>
      <c r="H178" s="77">
        <f>F178*G178</f>
        <v>0</v>
      </c>
      <c r="I178" s="252" t="s">
        <v>2981</v>
      </c>
    </row>
    <row r="179" spans="1:9" ht="14.5" x14ac:dyDescent="0.25">
      <c r="A179" s="41"/>
      <c r="B179" s="51" t="s">
        <v>371</v>
      </c>
      <c r="C179" s="42"/>
      <c r="D179" s="238" t="s">
        <v>2541</v>
      </c>
      <c r="E179" s="24" t="s">
        <v>131</v>
      </c>
      <c r="F179" s="42"/>
      <c r="G179" s="80"/>
      <c r="H179" s="77">
        <f>F179*G179</f>
        <v>0</v>
      </c>
      <c r="I179" s="252" t="s">
        <v>2981</v>
      </c>
    </row>
    <row r="180" spans="1:9" ht="26" x14ac:dyDescent="0.25">
      <c r="A180" s="51" t="s">
        <v>372</v>
      </c>
      <c r="B180" s="41"/>
      <c r="C180" s="42"/>
      <c r="D180" s="126" t="s">
        <v>373</v>
      </c>
      <c r="E180" s="4"/>
      <c r="F180" s="5"/>
      <c r="G180" s="81"/>
      <c r="H180" s="77"/>
    </row>
    <row r="181" spans="1:9" ht="26" x14ac:dyDescent="0.25">
      <c r="A181" s="41"/>
      <c r="B181" s="41" t="s">
        <v>374</v>
      </c>
      <c r="C181" s="42"/>
      <c r="D181" s="238" t="s">
        <v>2542</v>
      </c>
      <c r="E181" s="4"/>
      <c r="F181" s="5"/>
      <c r="G181" s="81"/>
      <c r="H181" s="77"/>
      <c r="I181" s="252" t="s">
        <v>2981</v>
      </c>
    </row>
    <row r="182" spans="1:9" ht="13" x14ac:dyDescent="0.25">
      <c r="A182" s="41"/>
      <c r="B182" s="41"/>
      <c r="C182" s="49" t="s">
        <v>22</v>
      </c>
      <c r="D182" s="238" t="s">
        <v>2508</v>
      </c>
      <c r="E182" s="14" t="s">
        <v>132</v>
      </c>
      <c r="F182" s="42"/>
      <c r="G182" s="80"/>
      <c r="H182" s="77">
        <f>F182*G182</f>
        <v>0</v>
      </c>
      <c r="I182" s="252" t="s">
        <v>2981</v>
      </c>
    </row>
    <row r="183" spans="1:9" ht="13" x14ac:dyDescent="0.25">
      <c r="A183" s="41"/>
      <c r="B183" s="41"/>
      <c r="C183" s="49" t="s">
        <v>24</v>
      </c>
      <c r="D183" s="238" t="s">
        <v>2508</v>
      </c>
      <c r="E183" s="14" t="s">
        <v>132</v>
      </c>
      <c r="F183" s="42"/>
      <c r="G183" s="80"/>
      <c r="H183" s="77">
        <f>F183*G183</f>
        <v>0</v>
      </c>
      <c r="I183" s="252" t="s">
        <v>2981</v>
      </c>
    </row>
    <row r="184" spans="1:9" ht="38.5" x14ac:dyDescent="0.25">
      <c r="A184" s="41"/>
      <c r="B184" s="51" t="s">
        <v>375</v>
      </c>
      <c r="C184" s="42"/>
      <c r="D184" s="238" t="s">
        <v>2543</v>
      </c>
      <c r="E184" s="4"/>
      <c r="F184" s="5"/>
      <c r="G184" s="81"/>
      <c r="H184" s="77"/>
      <c r="I184" s="252" t="s">
        <v>2981</v>
      </c>
    </row>
    <row r="185" spans="1:9" ht="13" x14ac:dyDescent="0.25">
      <c r="A185" s="41"/>
      <c r="B185" s="41"/>
      <c r="C185" s="49" t="s">
        <v>22</v>
      </c>
      <c r="D185" s="238" t="s">
        <v>2508</v>
      </c>
      <c r="E185" s="14" t="s">
        <v>132</v>
      </c>
      <c r="F185" s="42"/>
      <c r="G185" s="80"/>
      <c r="H185" s="77">
        <f>F185*G185</f>
        <v>0</v>
      </c>
      <c r="I185" s="252" t="s">
        <v>2981</v>
      </c>
    </row>
    <row r="186" spans="1:9" ht="13" x14ac:dyDescent="0.25">
      <c r="A186" s="41"/>
      <c r="B186" s="41"/>
      <c r="C186" s="49" t="s">
        <v>24</v>
      </c>
      <c r="D186" s="238" t="s">
        <v>2508</v>
      </c>
      <c r="E186" s="14" t="s">
        <v>132</v>
      </c>
      <c r="F186" s="42"/>
      <c r="G186" s="80"/>
      <c r="H186" s="77">
        <f>F186*G186</f>
        <v>0</v>
      </c>
      <c r="I186" s="252" t="s">
        <v>2981</v>
      </c>
    </row>
    <row r="187" spans="1:9" ht="26" x14ac:dyDescent="0.25">
      <c r="A187" s="41"/>
      <c r="B187" s="51" t="s">
        <v>376</v>
      </c>
      <c r="C187" s="42"/>
      <c r="D187" s="238" t="s">
        <v>2544</v>
      </c>
      <c r="E187" s="4"/>
      <c r="F187" s="5"/>
      <c r="G187" s="81"/>
      <c r="H187" s="77"/>
      <c r="I187" s="252" t="s">
        <v>2981</v>
      </c>
    </row>
    <row r="188" spans="1:9" ht="13" x14ac:dyDescent="0.25">
      <c r="A188" s="41"/>
      <c r="B188" s="41"/>
      <c r="C188" s="49" t="s">
        <v>22</v>
      </c>
      <c r="D188" s="238" t="s">
        <v>2508</v>
      </c>
      <c r="E188" s="14" t="s">
        <v>132</v>
      </c>
      <c r="F188" s="42"/>
      <c r="G188" s="80"/>
      <c r="H188" s="77">
        <f>F188*G188</f>
        <v>0</v>
      </c>
      <c r="I188" s="252" t="s">
        <v>2981</v>
      </c>
    </row>
    <row r="189" spans="1:9" ht="13" x14ac:dyDescent="0.25">
      <c r="A189" s="41"/>
      <c r="B189" s="41"/>
      <c r="C189" s="49" t="s">
        <v>24</v>
      </c>
      <c r="D189" s="238" t="s">
        <v>2508</v>
      </c>
      <c r="E189" s="14" t="s">
        <v>132</v>
      </c>
      <c r="F189" s="42"/>
      <c r="G189" s="80"/>
      <c r="H189" s="77">
        <f>F189*G189</f>
        <v>0</v>
      </c>
      <c r="I189" s="252" t="s">
        <v>2981</v>
      </c>
    </row>
    <row r="190" spans="1:9" ht="26" x14ac:dyDescent="0.25">
      <c r="A190" s="41"/>
      <c r="B190" s="51" t="s">
        <v>377</v>
      </c>
      <c r="C190" s="42"/>
      <c r="D190" s="238" t="s">
        <v>2545</v>
      </c>
      <c r="E190" s="4"/>
      <c r="F190" s="5"/>
      <c r="G190" s="81"/>
      <c r="H190" s="77"/>
      <c r="I190" s="252" t="s">
        <v>2981</v>
      </c>
    </row>
    <row r="191" spans="1:9" ht="13" x14ac:dyDescent="0.25">
      <c r="A191" s="41"/>
      <c r="B191" s="41"/>
      <c r="C191" s="49" t="s">
        <v>22</v>
      </c>
      <c r="D191" s="238" t="s">
        <v>2508</v>
      </c>
      <c r="E191" s="14" t="s">
        <v>132</v>
      </c>
      <c r="F191" s="42"/>
      <c r="G191" s="80"/>
      <c r="H191" s="77">
        <f>F191*G191</f>
        <v>0</v>
      </c>
      <c r="I191" s="252" t="s">
        <v>2981</v>
      </c>
    </row>
    <row r="192" spans="1:9" ht="13" x14ac:dyDescent="0.25">
      <c r="A192" s="41"/>
      <c r="B192" s="41"/>
      <c r="C192" s="49" t="s">
        <v>24</v>
      </c>
      <c r="D192" s="238" t="s">
        <v>2508</v>
      </c>
      <c r="E192" s="14" t="s">
        <v>132</v>
      </c>
      <c r="F192" s="42"/>
      <c r="G192" s="80"/>
      <c r="H192" s="77">
        <f>F192*G192</f>
        <v>0</v>
      </c>
      <c r="I192" s="252" t="s">
        <v>2981</v>
      </c>
    </row>
    <row r="193" spans="1:9" ht="39" x14ac:dyDescent="0.25">
      <c r="A193" s="51" t="s">
        <v>378</v>
      </c>
      <c r="B193" s="41"/>
      <c r="C193" s="42"/>
      <c r="D193" s="232" t="s">
        <v>379</v>
      </c>
      <c r="E193" s="4"/>
      <c r="F193" s="5"/>
      <c r="G193" s="81"/>
      <c r="H193" s="77"/>
    </row>
    <row r="194" spans="1:9" ht="26" x14ac:dyDescent="0.25">
      <c r="A194" s="41"/>
      <c r="B194" s="51" t="s">
        <v>380</v>
      </c>
      <c r="C194" s="42"/>
      <c r="D194" s="238" t="s">
        <v>2546</v>
      </c>
      <c r="E194" s="14" t="s">
        <v>132</v>
      </c>
      <c r="F194" s="42"/>
      <c r="G194" s="80"/>
      <c r="H194" s="77">
        <f>F194*G194</f>
        <v>0</v>
      </c>
      <c r="I194" s="252" t="s">
        <v>2981</v>
      </c>
    </row>
    <row r="195" spans="1:9" ht="26" x14ac:dyDescent="0.25">
      <c r="A195" s="41"/>
      <c r="B195" s="51" t="s">
        <v>381</v>
      </c>
      <c r="C195" s="42"/>
      <c r="D195" s="238" t="s">
        <v>2546</v>
      </c>
      <c r="E195" s="14" t="s">
        <v>132</v>
      </c>
      <c r="F195" s="42"/>
      <c r="G195" s="80"/>
      <c r="H195" s="77">
        <f>F195*G195</f>
        <v>0</v>
      </c>
      <c r="I195" s="252" t="s">
        <v>2981</v>
      </c>
    </row>
    <row r="196" spans="1:9" ht="26" x14ac:dyDescent="0.25">
      <c r="A196" s="41"/>
      <c r="B196" s="51" t="s">
        <v>382</v>
      </c>
      <c r="C196" s="42"/>
      <c r="D196" s="238" t="s">
        <v>2546</v>
      </c>
      <c r="E196" s="14" t="s">
        <v>132</v>
      </c>
      <c r="F196" s="42"/>
      <c r="G196" s="80"/>
      <c r="H196" s="77">
        <f>F196*G196</f>
        <v>0</v>
      </c>
      <c r="I196" s="252" t="s">
        <v>2981</v>
      </c>
    </row>
    <row r="197" spans="1:9" ht="13" x14ac:dyDescent="0.25">
      <c r="A197" s="41"/>
      <c r="B197" s="51" t="s">
        <v>383</v>
      </c>
      <c r="C197" s="42"/>
      <c r="D197" s="238" t="s">
        <v>2470</v>
      </c>
      <c r="E197" s="14" t="s">
        <v>132</v>
      </c>
      <c r="F197" s="42"/>
      <c r="G197" s="80"/>
      <c r="H197" s="77">
        <f>F197*G197</f>
        <v>0</v>
      </c>
      <c r="I197" s="252" t="s">
        <v>2981</v>
      </c>
    </row>
    <row r="198" spans="1:9" ht="26" x14ac:dyDescent="0.25">
      <c r="A198" s="51" t="s">
        <v>384</v>
      </c>
      <c r="B198" s="41"/>
      <c r="C198" s="42"/>
      <c r="D198" s="126" t="s">
        <v>391</v>
      </c>
      <c r="E198" s="4"/>
      <c r="F198" s="5"/>
      <c r="G198" s="81"/>
      <c r="H198" s="77"/>
    </row>
    <row r="199" spans="1:9" ht="26" x14ac:dyDescent="0.25">
      <c r="A199" s="41"/>
      <c r="B199" s="41" t="s">
        <v>385</v>
      </c>
      <c r="C199" s="42"/>
      <c r="D199" s="238" t="s">
        <v>2547</v>
      </c>
      <c r="E199" s="14" t="s">
        <v>132</v>
      </c>
      <c r="F199" s="42"/>
      <c r="G199" s="80"/>
      <c r="H199" s="77">
        <f>F199*G199</f>
        <v>0</v>
      </c>
      <c r="I199" s="252" t="s">
        <v>2981</v>
      </c>
    </row>
    <row r="200" spans="1:9" ht="26" x14ac:dyDescent="0.25">
      <c r="A200" s="41"/>
      <c r="B200" s="41" t="s">
        <v>386</v>
      </c>
      <c r="C200" s="42"/>
      <c r="D200" s="238" t="s">
        <v>2548</v>
      </c>
      <c r="E200" s="24" t="s">
        <v>131</v>
      </c>
      <c r="F200" s="42"/>
      <c r="G200" s="80"/>
      <c r="H200" s="77">
        <f>F200*G200</f>
        <v>0</v>
      </c>
      <c r="I200" s="252" t="s">
        <v>2981</v>
      </c>
    </row>
    <row r="201" spans="1:9" ht="13" x14ac:dyDescent="0.25">
      <c r="A201" s="41"/>
      <c r="B201" s="41" t="s">
        <v>387</v>
      </c>
      <c r="C201" s="42"/>
      <c r="D201" s="238" t="s">
        <v>2549</v>
      </c>
      <c r="E201" s="14" t="s">
        <v>132</v>
      </c>
      <c r="F201" s="42"/>
      <c r="G201" s="80"/>
      <c r="H201" s="77">
        <f>F201*G201</f>
        <v>0</v>
      </c>
      <c r="I201" s="252" t="s">
        <v>2981</v>
      </c>
    </row>
    <row r="202" spans="1:9" ht="14.5" x14ac:dyDescent="0.25">
      <c r="A202" s="41"/>
      <c r="B202" s="41" t="s">
        <v>388</v>
      </c>
      <c r="C202" s="42"/>
      <c r="D202" s="238" t="s">
        <v>2549</v>
      </c>
      <c r="E202" s="24" t="s">
        <v>131</v>
      </c>
      <c r="F202" s="42"/>
      <c r="G202" s="80"/>
      <c r="H202" s="77">
        <f>F202*G202</f>
        <v>0</v>
      </c>
      <c r="I202" s="252" t="s">
        <v>2981</v>
      </c>
    </row>
    <row r="203" spans="1:9" ht="26" x14ac:dyDescent="0.25">
      <c r="A203" s="41"/>
      <c r="B203" s="41" t="s">
        <v>389</v>
      </c>
      <c r="C203" s="42"/>
      <c r="D203" s="238" t="s">
        <v>2550</v>
      </c>
      <c r="E203" s="14" t="s">
        <v>132</v>
      </c>
      <c r="F203" s="42"/>
      <c r="G203" s="80"/>
      <c r="H203" s="77">
        <f>F203*G203</f>
        <v>0</v>
      </c>
      <c r="I203" s="252" t="s">
        <v>2981</v>
      </c>
    </row>
    <row r="204" spans="1:9" x14ac:dyDescent="0.25">
      <c r="A204" s="41"/>
      <c r="B204" s="41" t="s">
        <v>390</v>
      </c>
      <c r="C204" s="42"/>
      <c r="D204" s="238" t="s">
        <v>229</v>
      </c>
      <c r="E204" s="4"/>
      <c r="F204" s="5"/>
      <c r="G204" s="81"/>
      <c r="H204" s="77"/>
    </row>
    <row r="205" spans="1:9" ht="13" x14ac:dyDescent="0.25">
      <c r="A205" s="41"/>
      <c r="B205" s="41"/>
      <c r="C205" s="49" t="s">
        <v>22</v>
      </c>
      <c r="D205" s="238" t="s">
        <v>2488</v>
      </c>
      <c r="E205" s="14" t="s">
        <v>132</v>
      </c>
      <c r="F205" s="42"/>
      <c r="G205" s="80"/>
      <c r="H205" s="77">
        <f>F205*G205</f>
        <v>0</v>
      </c>
      <c r="I205" s="252" t="s">
        <v>2981</v>
      </c>
    </row>
    <row r="206" spans="1:9" ht="13" x14ac:dyDescent="0.25">
      <c r="A206" s="41"/>
      <c r="B206" s="41"/>
      <c r="C206" s="49" t="s">
        <v>24</v>
      </c>
      <c r="D206" s="238" t="s">
        <v>2488</v>
      </c>
      <c r="E206" s="14" t="s">
        <v>132</v>
      </c>
      <c r="F206" s="5"/>
      <c r="G206" s="80"/>
      <c r="H206" s="77">
        <f>F206*G206</f>
        <v>0</v>
      </c>
      <c r="I206" s="252" t="s">
        <v>2981</v>
      </c>
    </row>
    <row r="207" spans="1:9" ht="13" x14ac:dyDescent="0.25">
      <c r="A207" s="51" t="s">
        <v>392</v>
      </c>
      <c r="B207" s="41"/>
      <c r="C207" s="42"/>
      <c r="D207" s="126" t="s">
        <v>397</v>
      </c>
      <c r="E207" s="4"/>
      <c r="F207" s="5"/>
      <c r="G207" s="81"/>
      <c r="H207" s="77"/>
    </row>
    <row r="208" spans="1:9" ht="13" x14ac:dyDescent="0.25">
      <c r="A208" s="41"/>
      <c r="B208" s="51" t="s">
        <v>393</v>
      </c>
      <c r="C208" s="42"/>
      <c r="D208" s="238" t="s">
        <v>2551</v>
      </c>
      <c r="E208" s="14" t="s">
        <v>132</v>
      </c>
      <c r="F208" s="42"/>
      <c r="G208" s="80"/>
      <c r="H208" s="77">
        <f>F208*G208</f>
        <v>0</v>
      </c>
      <c r="I208" s="252" t="s">
        <v>2981</v>
      </c>
    </row>
    <row r="209" spans="1:9" ht="13" x14ac:dyDescent="0.25">
      <c r="A209" s="41"/>
      <c r="B209" s="51" t="s">
        <v>394</v>
      </c>
      <c r="C209" s="42"/>
      <c r="D209" s="238" t="s">
        <v>2551</v>
      </c>
      <c r="E209" s="14" t="s">
        <v>132</v>
      </c>
      <c r="F209" s="42"/>
      <c r="G209" s="80"/>
      <c r="H209" s="77">
        <f>F209*G209</f>
        <v>0</v>
      </c>
      <c r="I209" s="252" t="s">
        <v>2981</v>
      </c>
    </row>
    <row r="210" spans="1:9" ht="13" x14ac:dyDescent="0.25">
      <c r="A210" s="41"/>
      <c r="B210" s="51" t="s">
        <v>395</v>
      </c>
      <c r="C210" s="42"/>
      <c r="D210" s="238" t="s">
        <v>2551</v>
      </c>
      <c r="E210" s="14" t="s">
        <v>132</v>
      </c>
      <c r="F210" s="42"/>
      <c r="G210" s="80"/>
      <c r="H210" s="77">
        <f>F210*G210</f>
        <v>0</v>
      </c>
      <c r="I210" s="252" t="s">
        <v>2981</v>
      </c>
    </row>
    <row r="211" spans="1:9" ht="13" x14ac:dyDescent="0.25">
      <c r="A211" s="41"/>
      <c r="B211" s="51" t="s">
        <v>396</v>
      </c>
      <c r="C211" s="42"/>
      <c r="D211" s="238" t="s">
        <v>2470</v>
      </c>
      <c r="E211" s="14" t="s">
        <v>132</v>
      </c>
      <c r="F211" s="42"/>
      <c r="G211" s="80"/>
      <c r="H211" s="77">
        <f>F211*G211</f>
        <v>0</v>
      </c>
      <c r="I211" s="252" t="s">
        <v>2981</v>
      </c>
    </row>
    <row r="212" spans="1:9" ht="26" x14ac:dyDescent="0.25">
      <c r="A212" s="51" t="s">
        <v>398</v>
      </c>
      <c r="B212" s="41"/>
      <c r="C212" s="42"/>
      <c r="D212" s="126" t="s">
        <v>399</v>
      </c>
      <c r="E212" s="4"/>
      <c r="F212" s="5"/>
      <c r="G212" s="81"/>
      <c r="H212" s="77"/>
    </row>
    <row r="213" spans="1:9" x14ac:dyDescent="0.25">
      <c r="A213" s="41"/>
      <c r="B213" s="41" t="s">
        <v>400</v>
      </c>
      <c r="C213" s="42"/>
      <c r="D213" s="127" t="s">
        <v>402</v>
      </c>
      <c r="E213" s="4"/>
      <c r="F213" s="5"/>
      <c r="G213" s="81"/>
      <c r="H213" s="77"/>
    </row>
    <row r="214" spans="1:9" ht="26" x14ac:dyDescent="0.25">
      <c r="A214" s="41"/>
      <c r="B214" s="41"/>
      <c r="C214" s="49" t="s">
        <v>22</v>
      </c>
      <c r="D214" s="238" t="s">
        <v>2524</v>
      </c>
      <c r="E214" s="14" t="s">
        <v>10</v>
      </c>
      <c r="F214" s="42"/>
      <c r="G214" s="80"/>
      <c r="H214" s="77">
        <f>F214*G214</f>
        <v>0</v>
      </c>
      <c r="I214" s="252" t="s">
        <v>2981</v>
      </c>
    </row>
    <row r="215" spans="1:9" ht="26" x14ac:dyDescent="0.25">
      <c r="A215" s="41"/>
      <c r="B215" s="41"/>
      <c r="C215" s="49" t="s">
        <v>24</v>
      </c>
      <c r="D215" s="238" t="s">
        <v>2524</v>
      </c>
      <c r="E215" s="14" t="s">
        <v>132</v>
      </c>
      <c r="F215" s="42"/>
      <c r="G215" s="80"/>
      <c r="H215" s="77">
        <f>F215*G215</f>
        <v>0</v>
      </c>
      <c r="I215" s="252" t="s">
        <v>2981</v>
      </c>
    </row>
    <row r="216" spans="1:9" x14ac:dyDescent="0.25">
      <c r="A216" s="41"/>
      <c r="B216" s="51" t="s">
        <v>401</v>
      </c>
      <c r="C216" s="42"/>
      <c r="D216" s="238" t="s">
        <v>403</v>
      </c>
      <c r="E216" s="4"/>
      <c r="F216" s="5"/>
      <c r="G216" s="81"/>
      <c r="H216" s="77"/>
    </row>
    <row r="217" spans="1:9" ht="26" x14ac:dyDescent="0.25">
      <c r="A217" s="41"/>
      <c r="B217" s="41"/>
      <c r="C217" s="49" t="s">
        <v>22</v>
      </c>
      <c r="D217" s="238" t="s">
        <v>2552</v>
      </c>
      <c r="E217" s="14" t="s">
        <v>132</v>
      </c>
      <c r="F217" s="42"/>
      <c r="G217" s="80"/>
      <c r="H217" s="77">
        <f>F217*G217</f>
        <v>0</v>
      </c>
      <c r="I217" s="252" t="s">
        <v>2981</v>
      </c>
    </row>
    <row r="218" spans="1:9" ht="26" x14ac:dyDescent="0.25">
      <c r="A218" s="41"/>
      <c r="B218" s="41"/>
      <c r="C218" s="49" t="s">
        <v>24</v>
      </c>
      <c r="D218" s="238" t="s">
        <v>2552</v>
      </c>
      <c r="E218" s="14" t="s">
        <v>132</v>
      </c>
      <c r="F218" s="42"/>
      <c r="G218" s="80"/>
      <c r="H218" s="77">
        <f>F218*G218</f>
        <v>0</v>
      </c>
      <c r="I218" s="252" t="s">
        <v>2981</v>
      </c>
    </row>
    <row r="219" spans="1:9" ht="13" x14ac:dyDescent="0.25">
      <c r="A219" s="51" t="s">
        <v>1008</v>
      </c>
      <c r="B219" s="41"/>
      <c r="C219" s="42"/>
      <c r="D219" s="239" t="s">
        <v>404</v>
      </c>
      <c r="E219" s="4"/>
      <c r="F219" s="5"/>
      <c r="G219" s="81"/>
      <c r="H219" s="77"/>
    </row>
    <row r="220" spans="1:9" ht="13" x14ac:dyDescent="0.25">
      <c r="A220" s="41"/>
      <c r="B220" s="51" t="s">
        <v>405</v>
      </c>
      <c r="C220" s="42"/>
      <c r="D220" s="238" t="s">
        <v>2553</v>
      </c>
      <c r="E220" s="14" t="s">
        <v>53</v>
      </c>
      <c r="F220" s="42"/>
      <c r="G220" s="80"/>
      <c r="H220" s="77">
        <f>F220*G220</f>
        <v>0</v>
      </c>
      <c r="I220" s="252" t="s">
        <v>2981</v>
      </c>
    </row>
    <row r="221" spans="1:9" ht="13" x14ac:dyDescent="0.25">
      <c r="A221" s="41"/>
      <c r="B221" s="51" t="s">
        <v>406</v>
      </c>
      <c r="C221" s="42"/>
      <c r="D221" s="238" t="s">
        <v>2553</v>
      </c>
      <c r="E221" s="14" t="s">
        <v>53</v>
      </c>
      <c r="F221" s="42"/>
      <c r="G221" s="80"/>
      <c r="H221" s="77">
        <f>F221*G221</f>
        <v>0</v>
      </c>
      <c r="I221" s="252" t="s">
        <v>2981</v>
      </c>
    </row>
    <row r="222" spans="1:9" ht="13" x14ac:dyDescent="0.25">
      <c r="A222" s="41"/>
      <c r="B222" s="51" t="s">
        <v>407</v>
      </c>
      <c r="C222" s="42"/>
      <c r="D222" s="238" t="s">
        <v>2470</v>
      </c>
      <c r="E222" s="14" t="s">
        <v>53</v>
      </c>
      <c r="F222" s="42"/>
      <c r="G222" s="80"/>
      <c r="H222" s="77">
        <f>F222*G222</f>
        <v>0</v>
      </c>
      <c r="I222" s="252" t="s">
        <v>2981</v>
      </c>
    </row>
    <row r="223" spans="1:9" x14ac:dyDescent="0.25">
      <c r="A223" s="41"/>
      <c r="B223" s="41"/>
      <c r="C223" s="42"/>
      <c r="D223" s="41"/>
      <c r="E223" s="4"/>
      <c r="F223" s="5"/>
      <c r="G223" s="5"/>
      <c r="H223" s="50"/>
    </row>
    <row r="224" spans="1:9" x14ac:dyDescent="0.25">
      <c r="A224" s="41"/>
      <c r="B224" s="41"/>
      <c r="C224" s="42"/>
      <c r="D224" s="41"/>
      <c r="E224" s="4"/>
      <c r="F224" s="4"/>
      <c r="G224" s="4"/>
      <c r="H224" s="50"/>
    </row>
    <row r="225" spans="1:8" x14ac:dyDescent="0.25">
      <c r="A225" s="41"/>
      <c r="B225" s="41"/>
      <c r="C225" s="42"/>
      <c r="D225" s="41"/>
      <c r="E225" s="4"/>
      <c r="F225" s="4"/>
      <c r="G225" s="4"/>
      <c r="H225" s="50"/>
    </row>
    <row r="226" spans="1:8" x14ac:dyDescent="0.25">
      <c r="A226" s="68" t="s">
        <v>19</v>
      </c>
      <c r="B226" s="68"/>
      <c r="C226" s="68"/>
      <c r="D226" s="68"/>
      <c r="E226" s="141"/>
      <c r="F226" s="1"/>
      <c r="G226" s="1"/>
      <c r="H226" s="91">
        <f>SUM(H5:H225)</f>
        <v>0</v>
      </c>
    </row>
    <row r="1048573" spans="5:5" x14ac:dyDescent="0.25">
      <c r="E1048573" s="49"/>
    </row>
  </sheetData>
  <mergeCells count="1">
    <mergeCell ref="E1:H1"/>
  </mergeCells>
  <phoneticPr fontId="8" type="noConversion"/>
  <pageMargins left="0.75" right="0.75" top="1" bottom="1" header="0.5" footer="0.5"/>
  <pageSetup paperSize="9" scale="61" orientation="portrait" r:id="rId1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6DEA1-1C9C-47E3-B74E-B35807FCEE3C}">
  <sheetPr codeName="Sheet97">
    <tabColor rgb="FFFFC000"/>
  </sheetPr>
  <dimension ref="A1:E93"/>
  <sheetViews>
    <sheetView view="pageBreakPreview" zoomScaleNormal="100" zoomScaleSheetLayoutView="100" workbookViewId="0">
      <selection activeCell="B11" sqref="B11"/>
    </sheetView>
  </sheetViews>
  <sheetFormatPr defaultRowHeight="12.5" x14ac:dyDescent="0.25"/>
  <cols>
    <col min="2" max="2" width="75.26953125" customWidth="1"/>
    <col min="3" max="3" width="16.36328125" customWidth="1"/>
    <col min="4" max="4" width="6.6328125" customWidth="1"/>
    <col min="5" max="5" width="12.81640625" customWidth="1"/>
  </cols>
  <sheetData>
    <row r="1" spans="1:3" ht="13" x14ac:dyDescent="0.25">
      <c r="A1" s="536" t="s">
        <v>49</v>
      </c>
      <c r="B1" s="536"/>
    </row>
    <row r="2" spans="1:3" ht="13" x14ac:dyDescent="0.25">
      <c r="B2" s="16"/>
    </row>
    <row r="3" spans="1:3" ht="13" x14ac:dyDescent="0.25">
      <c r="A3" s="537" t="s">
        <v>3285</v>
      </c>
      <c r="B3" s="537"/>
    </row>
    <row r="4" spans="1:3" ht="13" x14ac:dyDescent="0.25">
      <c r="A4" s="536" t="s">
        <v>3231</v>
      </c>
      <c r="B4" s="536"/>
      <c r="C4" s="536"/>
    </row>
    <row r="5" spans="1:3" ht="13" x14ac:dyDescent="0.25">
      <c r="A5" s="477"/>
      <c r="B5" s="477"/>
      <c r="C5" s="477"/>
    </row>
    <row r="6" spans="1:3" ht="13" x14ac:dyDescent="0.25">
      <c r="A6" s="539" t="s">
        <v>3277</v>
      </c>
      <c r="B6" s="540"/>
      <c r="C6" s="541"/>
    </row>
    <row r="7" spans="1:3" ht="13" x14ac:dyDescent="0.3">
      <c r="A7" s="436" t="s">
        <v>3054</v>
      </c>
      <c r="B7" s="436" t="s">
        <v>1</v>
      </c>
      <c r="C7" s="435" t="s">
        <v>3004</v>
      </c>
    </row>
    <row r="8" spans="1:3" ht="13" x14ac:dyDescent="0.3">
      <c r="A8" s="538" t="s">
        <v>2392</v>
      </c>
      <c r="B8" s="538"/>
    </row>
    <row r="9" spans="1:3" x14ac:dyDescent="0.25">
      <c r="A9" s="15" t="s">
        <v>50</v>
      </c>
      <c r="B9" s="29" t="s">
        <v>23</v>
      </c>
      <c r="C9" s="30">
        <f>'C1.2'!H55</f>
        <v>0</v>
      </c>
    </row>
    <row r="10" spans="1:3" x14ac:dyDescent="0.25">
      <c r="A10" s="15" t="s">
        <v>60</v>
      </c>
      <c r="B10" s="29" t="s">
        <v>61</v>
      </c>
      <c r="C10" s="30">
        <f>'C1.3'!H51</f>
        <v>0</v>
      </c>
    </row>
    <row r="11" spans="1:3" x14ac:dyDescent="0.25">
      <c r="A11" s="15" t="s">
        <v>66</v>
      </c>
      <c r="B11" s="29" t="s">
        <v>67</v>
      </c>
      <c r="C11" s="30">
        <f>'C1.4'!G47</f>
        <v>0</v>
      </c>
    </row>
    <row r="12" spans="1:3" x14ac:dyDescent="0.25">
      <c r="A12" s="15" t="s">
        <v>116</v>
      </c>
      <c r="B12" s="29" t="s">
        <v>117</v>
      </c>
      <c r="C12" s="30">
        <f>'C1.5'!H43</f>
        <v>0</v>
      </c>
    </row>
    <row r="13" spans="1:3" x14ac:dyDescent="0.25">
      <c r="A13" s="15" t="s">
        <v>140</v>
      </c>
      <c r="B13" s="29" t="s">
        <v>7</v>
      </c>
      <c r="C13" s="30">
        <f>'C1.6'!G52</f>
        <v>0</v>
      </c>
    </row>
    <row r="14" spans="1:3" x14ac:dyDescent="0.25">
      <c r="A14" s="15" t="s">
        <v>151</v>
      </c>
      <c r="B14" s="29" t="s">
        <v>152</v>
      </c>
      <c r="C14" s="32">
        <f>'C1.7'!H50</f>
        <v>0</v>
      </c>
    </row>
    <row r="15" spans="1:3" x14ac:dyDescent="0.25">
      <c r="A15" s="31"/>
      <c r="B15" s="29"/>
      <c r="C15" s="30"/>
    </row>
    <row r="16" spans="1:3" ht="13" x14ac:dyDescent="0.25">
      <c r="A16" s="536" t="s">
        <v>3282</v>
      </c>
      <c r="B16" s="536"/>
      <c r="C16" s="30"/>
    </row>
    <row r="17" spans="1:3" x14ac:dyDescent="0.25">
      <c r="A17" s="15" t="s">
        <v>162</v>
      </c>
      <c r="B17" s="29" t="s">
        <v>163</v>
      </c>
      <c r="C17" s="32">
        <f>'C2.1'!H53</f>
        <v>0</v>
      </c>
    </row>
    <row r="18" spans="1:3" hidden="1" x14ac:dyDescent="0.25">
      <c r="A18" s="15" t="s">
        <v>188</v>
      </c>
      <c r="B18" s="29" t="s">
        <v>189</v>
      </c>
      <c r="C18" s="30">
        <f>'C2.2'!H73</f>
        <v>0</v>
      </c>
    </row>
    <row r="19" spans="1:3" hidden="1" x14ac:dyDescent="0.25">
      <c r="A19" s="15" t="s">
        <v>247</v>
      </c>
      <c r="B19" s="29" t="s">
        <v>248</v>
      </c>
      <c r="C19" s="30">
        <f>'C2.3'!H226</f>
        <v>0</v>
      </c>
    </row>
    <row r="20" spans="1:3" hidden="1" x14ac:dyDescent="0.25">
      <c r="A20" s="15" t="s">
        <v>409</v>
      </c>
      <c r="B20" s="29" t="s">
        <v>410</v>
      </c>
      <c r="C20" s="32">
        <f>'C2.4'!H26</f>
        <v>0</v>
      </c>
    </row>
    <row r="21" spans="1:3" x14ac:dyDescent="0.25">
      <c r="A21" s="31"/>
      <c r="B21" s="29"/>
      <c r="C21" s="30"/>
    </row>
    <row r="22" spans="1:3" ht="13" x14ac:dyDescent="0.25">
      <c r="A22" s="536" t="s">
        <v>2393</v>
      </c>
      <c r="B22" s="536"/>
      <c r="C22" s="30"/>
    </row>
    <row r="23" spans="1:3" hidden="1" x14ac:dyDescent="0.25">
      <c r="A23" s="15" t="s">
        <v>430</v>
      </c>
      <c r="B23" s="29" t="s">
        <v>8</v>
      </c>
      <c r="C23" s="30">
        <f>'C3.1'!H40</f>
        <v>0</v>
      </c>
    </row>
    <row r="24" spans="1:3" hidden="1" x14ac:dyDescent="0.25">
      <c r="A24" s="15" t="s">
        <v>440</v>
      </c>
      <c r="B24" s="29" t="s">
        <v>441</v>
      </c>
      <c r="C24" s="30">
        <f>'C3.2'!H43</f>
        <v>0</v>
      </c>
    </row>
    <row r="25" spans="1:3" x14ac:dyDescent="0.25">
      <c r="A25" s="15" t="s">
        <v>430</v>
      </c>
      <c r="B25" s="29" t="s">
        <v>8</v>
      </c>
      <c r="C25" s="30">
        <f>+'C3.1'!H40</f>
        <v>0</v>
      </c>
    </row>
    <row r="26" spans="1:3" ht="12.5" customHeight="1" x14ac:dyDescent="0.25">
      <c r="A26" s="15" t="s">
        <v>440</v>
      </c>
      <c r="B26" s="29" t="s">
        <v>441</v>
      </c>
      <c r="C26" s="30">
        <f>+'C3.2'!H43</f>
        <v>0</v>
      </c>
    </row>
    <row r="27" spans="1:3" ht="28.5" customHeight="1" x14ac:dyDescent="0.25">
      <c r="A27" s="15" t="s">
        <v>461</v>
      </c>
      <c r="B27" s="29" t="s">
        <v>462</v>
      </c>
      <c r="C27" s="449">
        <f>'C3.3'!H47</f>
        <v>0</v>
      </c>
    </row>
    <row r="28" spans="1:3" ht="12.5" customHeight="1" x14ac:dyDescent="0.25">
      <c r="A28" s="15"/>
      <c r="B28" s="29"/>
      <c r="C28" s="521"/>
    </row>
    <row r="29" spans="1:3" ht="12.5" customHeight="1" x14ac:dyDescent="0.25">
      <c r="A29" s="536" t="s">
        <v>3280</v>
      </c>
      <c r="B29" s="536"/>
      <c r="C29" s="521"/>
    </row>
    <row r="30" spans="1:3" ht="12.5" customHeight="1" x14ac:dyDescent="0.25">
      <c r="A30" s="15" t="s">
        <v>634</v>
      </c>
      <c r="B30" s="29" t="s">
        <v>635</v>
      </c>
      <c r="C30" s="449">
        <f>+'C4.4'!H61</f>
        <v>0</v>
      </c>
    </row>
    <row r="31" spans="1:3" x14ac:dyDescent="0.25">
      <c r="A31" s="31"/>
      <c r="B31" s="29"/>
      <c r="C31" s="30"/>
    </row>
    <row r="32" spans="1:3" ht="13" x14ac:dyDescent="0.25">
      <c r="A32" s="536" t="s">
        <v>2394</v>
      </c>
      <c r="B32" s="536"/>
      <c r="C32" s="30"/>
    </row>
    <row r="33" spans="1:3" hidden="1" x14ac:dyDescent="0.25">
      <c r="A33" s="15" t="s">
        <v>667</v>
      </c>
      <c r="B33" s="29" t="s">
        <v>668</v>
      </c>
      <c r="C33" s="30">
        <f>'C5.1'!H50</f>
        <v>0</v>
      </c>
    </row>
    <row r="34" spans="1:3" hidden="1" x14ac:dyDescent="0.25">
      <c r="A34" s="15" t="s">
        <v>692</v>
      </c>
      <c r="B34" s="29" t="s">
        <v>693</v>
      </c>
      <c r="C34" s="30">
        <f>'C5.2'!H51</f>
        <v>0</v>
      </c>
    </row>
    <row r="35" spans="1:3" hidden="1" x14ac:dyDescent="0.25">
      <c r="A35" s="15" t="s">
        <v>703</v>
      </c>
      <c r="B35" s="29" t="s">
        <v>704</v>
      </c>
      <c r="C35" s="30">
        <f>'C5.3'!H49</f>
        <v>0</v>
      </c>
    </row>
    <row r="36" spans="1:3" x14ac:dyDescent="0.25">
      <c r="A36" s="15" t="s">
        <v>667</v>
      </c>
      <c r="B36" s="29" t="s">
        <v>668</v>
      </c>
      <c r="C36" s="30">
        <f>+'C5.1'!H50</f>
        <v>0</v>
      </c>
    </row>
    <row r="37" spans="1:3" x14ac:dyDescent="0.25">
      <c r="A37" s="15" t="s">
        <v>692</v>
      </c>
      <c r="B37" s="29" t="s">
        <v>693</v>
      </c>
      <c r="C37" s="30">
        <f>+'C5.2'!H51</f>
        <v>0</v>
      </c>
    </row>
    <row r="38" spans="1:3" x14ac:dyDescent="0.25">
      <c r="A38" s="15" t="s">
        <v>703</v>
      </c>
      <c r="B38" s="29" t="s">
        <v>704</v>
      </c>
      <c r="C38" s="30">
        <f>+'C5.3'!H49</f>
        <v>0</v>
      </c>
    </row>
    <row r="39" spans="1:3" x14ac:dyDescent="0.25">
      <c r="A39" s="15" t="s">
        <v>709</v>
      </c>
      <c r="B39" s="29" t="s">
        <v>710</v>
      </c>
      <c r="C39" s="30">
        <f>'C5.4'!H53</f>
        <v>0</v>
      </c>
    </row>
    <row r="40" spans="1:3" hidden="1" x14ac:dyDescent="0.25">
      <c r="A40" s="15" t="s">
        <v>908</v>
      </c>
      <c r="B40" s="29" t="s">
        <v>909</v>
      </c>
      <c r="C40" s="30">
        <f>'C8.2'!H22</f>
        <v>0</v>
      </c>
    </row>
    <row r="41" spans="1:3" hidden="1" x14ac:dyDescent="0.25">
      <c r="A41" s="15" t="s">
        <v>923</v>
      </c>
      <c r="B41" s="29" t="s">
        <v>924</v>
      </c>
      <c r="C41" s="30">
        <f>'C8.3'!G12</f>
        <v>0</v>
      </c>
    </row>
    <row r="42" spans="1:3" hidden="1" x14ac:dyDescent="0.25">
      <c r="A42" s="15" t="s">
        <v>930</v>
      </c>
      <c r="B42" s="29" t="s">
        <v>931</v>
      </c>
      <c r="C42" s="30">
        <f>'C8.4'!H16</f>
        <v>0</v>
      </c>
    </row>
    <row r="43" spans="1:3" hidden="1" x14ac:dyDescent="0.25">
      <c r="A43" s="15" t="s">
        <v>937</v>
      </c>
      <c r="B43" s="29" t="s">
        <v>938</v>
      </c>
      <c r="C43" s="30">
        <f>'C8.5'!H18</f>
        <v>0</v>
      </c>
    </row>
    <row r="44" spans="1:3" hidden="1" x14ac:dyDescent="0.25">
      <c r="A44" s="15" t="s">
        <v>953</v>
      </c>
      <c r="B44" s="29" t="s">
        <v>954</v>
      </c>
      <c r="C44" s="30">
        <f>'C8.6'!G10</f>
        <v>0</v>
      </c>
    </row>
    <row r="45" spans="1:3" hidden="1" x14ac:dyDescent="0.25">
      <c r="A45" s="15" t="s">
        <v>959</v>
      </c>
      <c r="B45" s="29" t="s">
        <v>960</v>
      </c>
      <c r="C45" s="30">
        <f>'C8.7'!G14</f>
        <v>0</v>
      </c>
    </row>
    <row r="46" spans="1:3" hidden="1" x14ac:dyDescent="0.25">
      <c r="A46" s="15" t="s">
        <v>971</v>
      </c>
      <c r="B46" s="29" t="s">
        <v>972</v>
      </c>
      <c r="C46" s="32">
        <f>'C8.8'!H46</f>
        <v>0</v>
      </c>
    </row>
    <row r="47" spans="1:3" hidden="1" x14ac:dyDescent="0.25">
      <c r="A47" s="15" t="s">
        <v>991</v>
      </c>
      <c r="B47" s="29" t="s">
        <v>992</v>
      </c>
      <c r="C47" s="30">
        <f>'C8.9'!G20</f>
        <v>0</v>
      </c>
    </row>
    <row r="48" spans="1:3" x14ac:dyDescent="0.25">
      <c r="A48" s="15"/>
      <c r="B48" s="29"/>
      <c r="C48" s="30"/>
    </row>
    <row r="49" spans="1:3" ht="13" x14ac:dyDescent="0.25">
      <c r="A49" s="536" t="s">
        <v>3227</v>
      </c>
      <c r="B49" s="536"/>
      <c r="C49" s="30"/>
    </row>
    <row r="50" spans="1:3" x14ac:dyDescent="0.25">
      <c r="A50" s="15" t="s">
        <v>898</v>
      </c>
      <c r="B50" s="29" t="s">
        <v>3225</v>
      </c>
      <c r="C50" s="32">
        <f>+'C8.1'!G51</f>
        <v>0</v>
      </c>
    </row>
    <row r="51" spans="1:3" x14ac:dyDescent="0.25">
      <c r="A51" s="15"/>
      <c r="B51" s="29"/>
      <c r="C51" s="30"/>
    </row>
    <row r="52" spans="1:3" ht="13" x14ac:dyDescent="0.25">
      <c r="A52" s="536" t="s">
        <v>3226</v>
      </c>
      <c r="B52" s="536"/>
      <c r="C52" s="30"/>
    </row>
    <row r="53" spans="1:3" x14ac:dyDescent="0.25">
      <c r="A53" s="15" t="s">
        <v>1018</v>
      </c>
      <c r="B53" s="29" t="s">
        <v>3226</v>
      </c>
      <c r="C53" s="32">
        <f>+'C9.1'!H49</f>
        <v>0</v>
      </c>
    </row>
    <row r="54" spans="1:3" x14ac:dyDescent="0.25">
      <c r="A54" s="15"/>
      <c r="B54" s="29"/>
      <c r="C54" s="30"/>
    </row>
    <row r="55" spans="1:3" ht="13" x14ac:dyDescent="0.25">
      <c r="A55" s="536" t="s">
        <v>2395</v>
      </c>
      <c r="B55" s="536"/>
      <c r="C55" s="30"/>
    </row>
    <row r="56" spans="1:3" x14ac:dyDescent="0.25">
      <c r="A56" s="15" t="s">
        <v>783</v>
      </c>
      <c r="B56" s="29" t="s">
        <v>3130</v>
      </c>
      <c r="C56" s="32">
        <f>+'C6.2'!G52</f>
        <v>0</v>
      </c>
    </row>
    <row r="57" spans="1:3" x14ac:dyDescent="0.25">
      <c r="A57" s="31"/>
      <c r="B57" s="29"/>
      <c r="C57" s="30"/>
    </row>
    <row r="58" spans="1:3" ht="13" x14ac:dyDescent="0.25">
      <c r="A58" s="536" t="s">
        <v>2396</v>
      </c>
      <c r="B58" s="536"/>
      <c r="C58" s="30"/>
    </row>
    <row r="59" spans="1:3" ht="25" hidden="1" x14ac:dyDescent="0.25">
      <c r="A59" s="15" t="s">
        <v>1063</v>
      </c>
      <c r="B59" s="29" t="s">
        <v>1106</v>
      </c>
      <c r="C59" s="30">
        <f>'C11.1'!H55</f>
        <v>0</v>
      </c>
    </row>
    <row r="60" spans="1:3" hidden="1" x14ac:dyDescent="0.25">
      <c r="A60" s="15" t="s">
        <v>1084</v>
      </c>
      <c r="B60" s="29" t="s">
        <v>1107</v>
      </c>
      <c r="C60" s="30">
        <f>'C11.2'!H47</f>
        <v>0</v>
      </c>
    </row>
    <row r="61" spans="1:3" hidden="1" x14ac:dyDescent="0.25">
      <c r="A61" s="15" t="s">
        <v>1116</v>
      </c>
      <c r="B61" s="29" t="s">
        <v>1117</v>
      </c>
      <c r="C61" s="30">
        <f>'C11.3'!F11</f>
        <v>0</v>
      </c>
    </row>
    <row r="62" spans="1:3" hidden="1" x14ac:dyDescent="0.25">
      <c r="A62" s="15" t="s">
        <v>1124</v>
      </c>
      <c r="B62" s="29" t="s">
        <v>1123</v>
      </c>
      <c r="C62" s="30">
        <f>'C11.4'!H56</f>
        <v>0</v>
      </c>
    </row>
    <row r="63" spans="1:3" hidden="1" x14ac:dyDescent="0.25">
      <c r="A63" s="15" t="s">
        <v>1126</v>
      </c>
      <c r="B63" s="29" t="s">
        <v>1127</v>
      </c>
      <c r="C63" s="30">
        <f>'C11.5'!I67</f>
        <v>0</v>
      </c>
    </row>
    <row r="64" spans="1:3" x14ac:dyDescent="0.25">
      <c r="A64" s="15" t="s">
        <v>1084</v>
      </c>
      <c r="B64" s="29" t="s">
        <v>1107</v>
      </c>
      <c r="C64" s="30">
        <f>+'C11.2'!H47</f>
        <v>0</v>
      </c>
    </row>
    <row r="65" spans="1:3" x14ac:dyDescent="0.25">
      <c r="A65" s="15" t="s">
        <v>1124</v>
      </c>
      <c r="B65" s="29" t="s">
        <v>1123</v>
      </c>
      <c r="C65" s="30">
        <f>+'C11.4'!H56</f>
        <v>0</v>
      </c>
    </row>
    <row r="66" spans="1:3" x14ac:dyDescent="0.25">
      <c r="A66" s="15" t="s">
        <v>1195</v>
      </c>
      <c r="B66" s="29" t="s">
        <v>2391</v>
      </c>
      <c r="C66" s="30">
        <f>'C11.6'!H44</f>
        <v>0</v>
      </c>
    </row>
    <row r="67" spans="1:3" x14ac:dyDescent="0.25">
      <c r="A67" s="15" t="s">
        <v>1215</v>
      </c>
      <c r="B67" s="29" t="s">
        <v>3224</v>
      </c>
      <c r="C67" s="30">
        <f>+'C11.7'!G52</f>
        <v>0</v>
      </c>
    </row>
    <row r="68" spans="1:3" ht="12.75" customHeight="1" x14ac:dyDescent="0.25">
      <c r="A68" s="15" t="s">
        <v>1293</v>
      </c>
      <c r="B68" s="29" t="s">
        <v>1294</v>
      </c>
      <c r="C68" s="32">
        <f>'C11.9'!G53</f>
        <v>0</v>
      </c>
    </row>
    <row r="69" spans="1:3" ht="12.75" customHeight="1" x14ac:dyDescent="0.25">
      <c r="A69" s="15"/>
      <c r="B69" s="29"/>
      <c r="C69" s="30"/>
    </row>
    <row r="70" spans="1:3" ht="12.75" customHeight="1" x14ac:dyDescent="0.25">
      <c r="A70" s="536" t="s">
        <v>3278</v>
      </c>
      <c r="B70" s="536"/>
      <c r="C70" s="30"/>
    </row>
    <row r="71" spans="1:3" ht="12.75" customHeight="1" x14ac:dyDescent="0.25">
      <c r="A71" s="15" t="s">
        <v>2380</v>
      </c>
      <c r="B71" s="29" t="s">
        <v>3279</v>
      </c>
      <c r="C71" s="32">
        <f>+'C20.1'!H59</f>
        <v>0</v>
      </c>
    </row>
    <row r="73" spans="1:3" hidden="1" x14ac:dyDescent="0.25"/>
    <row r="74" spans="1:3" hidden="1" x14ac:dyDescent="0.25"/>
    <row r="75" spans="1:3" hidden="1" x14ac:dyDescent="0.25"/>
    <row r="76" spans="1:3" hidden="1" x14ac:dyDescent="0.25"/>
    <row r="77" spans="1:3" hidden="1" x14ac:dyDescent="0.25"/>
    <row r="78" spans="1:3" hidden="1" x14ac:dyDescent="0.25"/>
    <row r="79" spans="1:3" hidden="1" x14ac:dyDescent="0.25"/>
    <row r="80" spans="1:3" hidden="1" x14ac:dyDescent="0.25"/>
    <row r="81" spans="1:5" ht="13" x14ac:dyDescent="0.25">
      <c r="A81" s="450"/>
      <c r="B81" s="451" t="s">
        <v>45</v>
      </c>
      <c r="C81" s="455">
        <f>SUM(C9:C80)</f>
        <v>0</v>
      </c>
      <c r="E81" s="459"/>
    </row>
    <row r="82" spans="1:5" x14ac:dyDescent="0.25">
      <c r="B82" s="15"/>
      <c r="E82" s="479"/>
    </row>
    <row r="83" spans="1:5" ht="13" x14ac:dyDescent="0.25">
      <c r="B83" s="16" t="s">
        <v>3066</v>
      </c>
      <c r="E83" s="459"/>
    </row>
    <row r="84" spans="1:5" x14ac:dyDescent="0.25">
      <c r="B84" s="15" t="s">
        <v>3273</v>
      </c>
      <c r="C84" s="17">
        <f>+C81*0.025</f>
        <v>0</v>
      </c>
      <c r="E84" s="459"/>
    </row>
    <row r="85" spans="1:5" ht="13" x14ac:dyDescent="0.25">
      <c r="B85" s="16"/>
      <c r="E85" s="459"/>
    </row>
    <row r="86" spans="1:5" ht="13" x14ac:dyDescent="0.25">
      <c r="A86" s="452"/>
      <c r="B86" s="453" t="s">
        <v>46</v>
      </c>
      <c r="C86" s="454">
        <f>C81+C84</f>
        <v>0</v>
      </c>
      <c r="E86" s="459"/>
    </row>
    <row r="87" spans="1:5" ht="13" x14ac:dyDescent="0.25">
      <c r="B87" s="16" t="s">
        <v>47</v>
      </c>
      <c r="E87" s="459"/>
    </row>
    <row r="88" spans="1:5" x14ac:dyDescent="0.25">
      <c r="B88" s="15" t="s">
        <v>48</v>
      </c>
      <c r="C88" s="17">
        <f>C86*0.15</f>
        <v>0</v>
      </c>
      <c r="E88" s="459"/>
    </row>
    <row r="89" spans="1:5" x14ac:dyDescent="0.25">
      <c r="B89" s="15"/>
      <c r="E89" s="459"/>
    </row>
    <row r="90" spans="1:5" ht="20.25" customHeight="1" x14ac:dyDescent="0.25">
      <c r="A90" s="398"/>
      <c r="B90" s="33" t="s">
        <v>3070</v>
      </c>
      <c r="C90" s="456">
        <f>C86+C88</f>
        <v>0</v>
      </c>
      <c r="E90" s="459"/>
    </row>
    <row r="91" spans="1:5" x14ac:dyDescent="0.25">
      <c r="E91" s="459"/>
    </row>
    <row r="92" spans="1:5" ht="13" x14ac:dyDescent="0.3">
      <c r="C92" s="458"/>
    </row>
    <row r="93" spans="1:5" x14ac:dyDescent="0.25">
      <c r="C93" s="459"/>
    </row>
  </sheetData>
  <mergeCells count="14">
    <mergeCell ref="A22:B22"/>
    <mergeCell ref="A1:B1"/>
    <mergeCell ref="A3:B3"/>
    <mergeCell ref="A8:B8"/>
    <mergeCell ref="A16:B16"/>
    <mergeCell ref="A4:C4"/>
    <mergeCell ref="A6:C6"/>
    <mergeCell ref="A70:B70"/>
    <mergeCell ref="A29:B29"/>
    <mergeCell ref="A58:B58"/>
    <mergeCell ref="A32:B32"/>
    <mergeCell ref="A55:B55"/>
    <mergeCell ref="A52:B52"/>
    <mergeCell ref="A49:B49"/>
  </mergeCells>
  <phoneticPr fontId="8" type="noConversion"/>
  <pageMargins left="0.70866141732283472" right="0.70866141732283472" top="0.39370078740157483" bottom="0.39370078740157483" header="0.31496062992125984" footer="0.31496062992125984"/>
  <pageSetup scale="9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6AD1BDACEA6848976044B722D23073" ma:contentTypeVersion="12" ma:contentTypeDescription="Create a new document." ma:contentTypeScope="" ma:versionID="941ef4051208e279db3233f7f1a313e2">
  <xsd:schema xmlns:xsd="http://www.w3.org/2001/XMLSchema" xmlns:xs="http://www.w3.org/2001/XMLSchema" xmlns:p="http://schemas.microsoft.com/office/2006/metadata/properties" xmlns:ns2="37211acf-58e0-4320-a43b-361436931a96" xmlns:ns3="f53c93c8-5bcb-4357-ae34-01bdc9a6f2a8" targetNamespace="http://schemas.microsoft.com/office/2006/metadata/properties" ma:root="true" ma:fieldsID="973cbf3985a3573b6152033e3b3bf6f5" ns2:_="" ns3:_="">
    <xsd:import namespace="37211acf-58e0-4320-a43b-361436931a96"/>
    <xsd:import namespace="f53c93c8-5bcb-4357-ae34-01bdc9a6f2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11acf-58e0-4320-a43b-361436931a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3c93c8-5bcb-4357-ae34-01bdc9a6f2a8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76D99C-50EE-43EB-895D-514FEAF552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11acf-58e0-4320-a43b-361436931a96"/>
    <ds:schemaRef ds:uri="f53c93c8-5bcb-4357-ae34-01bdc9a6f2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2824DB2-25C6-48D1-81E0-EF01480C01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3D1ADFA-DE7A-476C-BA9A-CB4C8B709623}">
  <ds:schemaRefs>
    <ds:schemaRef ds:uri="http://schemas.microsoft.com/office/2006/documentManagement/types"/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f53c93c8-5bcb-4357-ae34-01bdc9a6f2a8"/>
    <ds:schemaRef ds:uri="37211acf-58e0-4320-a43b-361436931a9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90</vt:i4>
      </vt:variant>
      <vt:variant>
        <vt:lpstr>Named Ranges</vt:lpstr>
      </vt:variant>
      <vt:variant>
        <vt:i4>104</vt:i4>
      </vt:variant>
    </vt:vector>
  </HeadingPairs>
  <TitlesOfParts>
    <vt:vector size="194" baseType="lpstr">
      <vt:lpstr>C1.2</vt:lpstr>
      <vt:lpstr>C1.3</vt:lpstr>
      <vt:lpstr>C1.4</vt:lpstr>
      <vt:lpstr>C1.5</vt:lpstr>
      <vt:lpstr>C1.6</vt:lpstr>
      <vt:lpstr>C1.7</vt:lpstr>
      <vt:lpstr>C2.1</vt:lpstr>
      <vt:lpstr>C2.2</vt:lpstr>
      <vt:lpstr>C2.3</vt:lpstr>
      <vt:lpstr>C2.4</vt:lpstr>
      <vt:lpstr>C3.1</vt:lpstr>
      <vt:lpstr>C3.2</vt:lpstr>
      <vt:lpstr>C3.3</vt:lpstr>
      <vt:lpstr>C4.1</vt:lpstr>
      <vt:lpstr>C4.2</vt:lpstr>
      <vt:lpstr>C4.3</vt:lpstr>
      <vt:lpstr>C4.4</vt:lpstr>
      <vt:lpstr>C4.5</vt:lpstr>
      <vt:lpstr>C5.1</vt:lpstr>
      <vt:lpstr>C5.2</vt:lpstr>
      <vt:lpstr>C5.3</vt:lpstr>
      <vt:lpstr>C5.4</vt:lpstr>
      <vt:lpstr>C5.5</vt:lpstr>
      <vt:lpstr>C6.1</vt:lpstr>
      <vt:lpstr>C6.2</vt:lpstr>
      <vt:lpstr>C7.1</vt:lpstr>
      <vt:lpstr>C7.2</vt:lpstr>
      <vt:lpstr>C7.3</vt:lpstr>
      <vt:lpstr>C7.4</vt:lpstr>
      <vt:lpstr>C7.5</vt:lpstr>
      <vt:lpstr>C7.6</vt:lpstr>
      <vt:lpstr>C8.1</vt:lpstr>
      <vt:lpstr>C8.2</vt:lpstr>
      <vt:lpstr>C8.3</vt:lpstr>
      <vt:lpstr>C8.4</vt:lpstr>
      <vt:lpstr>C8.5</vt:lpstr>
      <vt:lpstr>C8.6</vt:lpstr>
      <vt:lpstr>C8.7</vt:lpstr>
      <vt:lpstr>C8.8</vt:lpstr>
      <vt:lpstr>C8.9</vt:lpstr>
      <vt:lpstr>C9.1</vt:lpstr>
      <vt:lpstr>C10.1</vt:lpstr>
      <vt:lpstr>C11.1</vt:lpstr>
      <vt:lpstr>C11.2</vt:lpstr>
      <vt:lpstr>C11.3</vt:lpstr>
      <vt:lpstr>C11.4</vt:lpstr>
      <vt:lpstr>C11.5</vt:lpstr>
      <vt:lpstr>C11.6</vt:lpstr>
      <vt:lpstr>C11.7</vt:lpstr>
      <vt:lpstr>C11.8</vt:lpstr>
      <vt:lpstr>C11.9</vt:lpstr>
      <vt:lpstr>C12.1</vt:lpstr>
      <vt:lpstr>C12.2</vt:lpstr>
      <vt:lpstr>C12.3</vt:lpstr>
      <vt:lpstr>C12.4</vt:lpstr>
      <vt:lpstr>C12.5</vt:lpstr>
      <vt:lpstr>C12.6</vt:lpstr>
      <vt:lpstr>C12.7</vt:lpstr>
      <vt:lpstr>C12.8</vt:lpstr>
      <vt:lpstr>C12.9</vt:lpstr>
      <vt:lpstr>C12.10</vt:lpstr>
      <vt:lpstr>C12.11</vt:lpstr>
      <vt:lpstr>C12.12</vt:lpstr>
      <vt:lpstr>C13.1</vt:lpstr>
      <vt:lpstr>C13.2</vt:lpstr>
      <vt:lpstr>C13.3</vt:lpstr>
      <vt:lpstr>C13.4</vt:lpstr>
      <vt:lpstr>C13.5</vt:lpstr>
      <vt:lpstr>C13.6</vt:lpstr>
      <vt:lpstr>C13.7</vt:lpstr>
      <vt:lpstr>C13.8</vt:lpstr>
      <vt:lpstr>C13.9</vt:lpstr>
      <vt:lpstr>C13.10</vt:lpstr>
      <vt:lpstr>C13.11</vt:lpstr>
      <vt:lpstr>C13.12</vt:lpstr>
      <vt:lpstr>C13.13</vt:lpstr>
      <vt:lpstr>C13.14</vt:lpstr>
      <vt:lpstr>C14.1</vt:lpstr>
      <vt:lpstr>C14.2</vt:lpstr>
      <vt:lpstr>C14.3</vt:lpstr>
      <vt:lpstr>C14.4</vt:lpstr>
      <vt:lpstr>C14.5</vt:lpstr>
      <vt:lpstr>C14.6</vt:lpstr>
      <vt:lpstr>C14.7</vt:lpstr>
      <vt:lpstr>C14.8</vt:lpstr>
      <vt:lpstr>C14.9</vt:lpstr>
      <vt:lpstr>C14.10</vt:lpstr>
      <vt:lpstr>C14.11</vt:lpstr>
      <vt:lpstr>C20.1</vt:lpstr>
      <vt:lpstr>Summary of Pricing</vt:lpstr>
      <vt:lpstr>C12.2!_Hlk13737046</vt:lpstr>
      <vt:lpstr>C12.2!_Hlk13737072</vt:lpstr>
      <vt:lpstr>C1.4!_Ref461368450</vt:lpstr>
      <vt:lpstr>C1.6!_Ref461368450</vt:lpstr>
      <vt:lpstr>C1.7!_Ref461368450</vt:lpstr>
      <vt:lpstr>C2.2!_Ref461368450</vt:lpstr>
      <vt:lpstr>C2.3!_Ref461368450</vt:lpstr>
      <vt:lpstr>C2.4!_Ref461368450</vt:lpstr>
      <vt:lpstr>C3.1!_Ref461368450</vt:lpstr>
      <vt:lpstr>C3.2!_Ref461368450</vt:lpstr>
      <vt:lpstr>C1.4!_Ref461373091</vt:lpstr>
      <vt:lpstr>C1.4!_Ref461373150</vt:lpstr>
      <vt:lpstr>'Summary of Pricing'!_Toc391906137</vt:lpstr>
      <vt:lpstr>'Summary of Pricing'!_Toc407010575</vt:lpstr>
      <vt:lpstr>C1.2!Print_Area</vt:lpstr>
      <vt:lpstr>C1.3!Print_Area</vt:lpstr>
      <vt:lpstr>C1.4!Print_Area</vt:lpstr>
      <vt:lpstr>C1.5!Print_Area</vt:lpstr>
      <vt:lpstr>C1.6!Print_Area</vt:lpstr>
      <vt:lpstr>C1.7!Print_Area</vt:lpstr>
      <vt:lpstr>C10.1!Print_Area</vt:lpstr>
      <vt:lpstr>C11.1!Print_Area</vt:lpstr>
      <vt:lpstr>C11.2!Print_Area</vt:lpstr>
      <vt:lpstr>C11.3!Print_Area</vt:lpstr>
      <vt:lpstr>C11.4!Print_Area</vt:lpstr>
      <vt:lpstr>C11.5!Print_Area</vt:lpstr>
      <vt:lpstr>C11.6!Print_Area</vt:lpstr>
      <vt:lpstr>C11.7!Print_Area</vt:lpstr>
      <vt:lpstr>C11.8!Print_Area</vt:lpstr>
      <vt:lpstr>C11.9!Print_Area</vt:lpstr>
      <vt:lpstr>C12.1!Print_Area</vt:lpstr>
      <vt:lpstr>C12.10!Print_Area</vt:lpstr>
      <vt:lpstr>C12.11!Print_Area</vt:lpstr>
      <vt:lpstr>C12.12!Print_Area</vt:lpstr>
      <vt:lpstr>C12.2!Print_Area</vt:lpstr>
      <vt:lpstr>C12.3!Print_Area</vt:lpstr>
      <vt:lpstr>C12.4!Print_Area</vt:lpstr>
      <vt:lpstr>C12.5!Print_Area</vt:lpstr>
      <vt:lpstr>C12.6!Print_Area</vt:lpstr>
      <vt:lpstr>C12.7!Print_Area</vt:lpstr>
      <vt:lpstr>C12.8!Print_Area</vt:lpstr>
      <vt:lpstr>C12.9!Print_Area</vt:lpstr>
      <vt:lpstr>C13.1!Print_Area</vt:lpstr>
      <vt:lpstr>C13.10!Print_Area</vt:lpstr>
      <vt:lpstr>C13.11!Print_Area</vt:lpstr>
      <vt:lpstr>C13.12!Print_Area</vt:lpstr>
      <vt:lpstr>C13.13!Print_Area</vt:lpstr>
      <vt:lpstr>C13.14!Print_Area</vt:lpstr>
      <vt:lpstr>C13.2!Print_Area</vt:lpstr>
      <vt:lpstr>C13.3!Print_Area</vt:lpstr>
      <vt:lpstr>C13.4!Print_Area</vt:lpstr>
      <vt:lpstr>C13.5!Print_Area</vt:lpstr>
      <vt:lpstr>C13.6!Print_Area</vt:lpstr>
      <vt:lpstr>C13.7!Print_Area</vt:lpstr>
      <vt:lpstr>C13.8!Print_Area</vt:lpstr>
      <vt:lpstr>C13.9!Print_Area</vt:lpstr>
      <vt:lpstr>C14.1!Print_Area</vt:lpstr>
      <vt:lpstr>C14.10!Print_Area</vt:lpstr>
      <vt:lpstr>C14.11!Print_Area</vt:lpstr>
      <vt:lpstr>C14.2!Print_Area</vt:lpstr>
      <vt:lpstr>C14.3!Print_Area</vt:lpstr>
      <vt:lpstr>C14.4!Print_Area</vt:lpstr>
      <vt:lpstr>C14.5!Print_Area</vt:lpstr>
      <vt:lpstr>C14.6!Print_Area</vt:lpstr>
      <vt:lpstr>C14.7!Print_Area</vt:lpstr>
      <vt:lpstr>C14.8!Print_Area</vt:lpstr>
      <vt:lpstr>C14.9!Print_Area</vt:lpstr>
      <vt:lpstr>C2.1!Print_Area</vt:lpstr>
      <vt:lpstr>C2.2!Print_Area</vt:lpstr>
      <vt:lpstr>C2.3!Print_Area</vt:lpstr>
      <vt:lpstr>C2.4!Print_Area</vt:lpstr>
      <vt:lpstr>C20.1!Print_Area</vt:lpstr>
      <vt:lpstr>C3.1!Print_Area</vt:lpstr>
      <vt:lpstr>C3.2!Print_Area</vt:lpstr>
      <vt:lpstr>C3.3!Print_Area</vt:lpstr>
      <vt:lpstr>C4.1!Print_Area</vt:lpstr>
      <vt:lpstr>C4.2!Print_Area</vt:lpstr>
      <vt:lpstr>C4.3!Print_Area</vt:lpstr>
      <vt:lpstr>C4.4!Print_Area</vt:lpstr>
      <vt:lpstr>C4.5!Print_Area</vt:lpstr>
      <vt:lpstr>C5.1!Print_Area</vt:lpstr>
      <vt:lpstr>C5.2!Print_Area</vt:lpstr>
      <vt:lpstr>C5.3!Print_Area</vt:lpstr>
      <vt:lpstr>C5.4!Print_Area</vt:lpstr>
      <vt:lpstr>C5.5!Print_Area</vt:lpstr>
      <vt:lpstr>C6.1!Print_Area</vt:lpstr>
      <vt:lpstr>C6.2!Print_Area</vt:lpstr>
      <vt:lpstr>C7.1!Print_Area</vt:lpstr>
      <vt:lpstr>C7.2!Print_Area</vt:lpstr>
      <vt:lpstr>C7.3!Print_Area</vt:lpstr>
      <vt:lpstr>C7.4!Print_Area</vt:lpstr>
      <vt:lpstr>C7.5!Print_Area</vt:lpstr>
      <vt:lpstr>C7.6!Print_Area</vt:lpstr>
      <vt:lpstr>C8.1!Print_Area</vt:lpstr>
      <vt:lpstr>C8.2!Print_Area</vt:lpstr>
      <vt:lpstr>C8.3!Print_Area</vt:lpstr>
      <vt:lpstr>C8.4!Print_Area</vt:lpstr>
      <vt:lpstr>C8.5!Print_Area</vt:lpstr>
      <vt:lpstr>C8.6!Print_Area</vt:lpstr>
      <vt:lpstr>C8.7!Print_Area</vt:lpstr>
      <vt:lpstr>C8.8!Print_Area</vt:lpstr>
      <vt:lpstr>C8.9!Print_Area</vt:lpstr>
      <vt:lpstr>C9.1!Print_Area</vt:lpstr>
      <vt:lpstr>'Summary of Pricing'!Print_Area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Corné Roux (ER)</dc:creator>
  <cp:lastModifiedBy>Thomas Mulaudzi</cp:lastModifiedBy>
  <cp:lastPrinted>2025-01-08T13:59:41Z</cp:lastPrinted>
  <dcterms:created xsi:type="dcterms:W3CDTF">2019-08-01T08:27:18Z</dcterms:created>
  <dcterms:modified xsi:type="dcterms:W3CDTF">2026-07-06T07:09:04Z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0x010100B46AD1BDACEA6848976044B722D23073</vt:lpwstr>
  </property>
</Properties>
</file>